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เล่มแผนปฎิบัติการ ปี2569 สำหรับขึ้น Website\"/>
    </mc:Choice>
  </mc:AlternateContent>
  <xr:revisionPtr revIDLastSave="0" documentId="13_ncr:1_{00D4D579-9C4F-4E37-B06F-4ABD468A04F1}" xr6:coauthVersionLast="47" xr6:coauthVersionMax="47" xr10:uidLastSave="{00000000-0000-0000-0000-000000000000}"/>
  <bookViews>
    <workbookView xWindow="-120" yWindow="-120" windowWidth="29040" windowHeight="15720" tabRatio="658" firstSheet="4" activeTab="4" xr2:uid="{FC7F76CA-9127-4244-B681-97C1D4F587A1}"/>
  </bookViews>
  <sheets>
    <sheet name="Sheet1" sheetId="20" state="hidden" r:id="rId1"/>
    <sheet name="ยุทธ1 โครงการหลัก list" sheetId="21" state="hidden" r:id="rId2"/>
    <sheet name="SDGs2026" sheetId="5" state="hidden" r:id="rId3"/>
    <sheet name="Sheet1 (2)" sheetId="22" state="hidden" r:id="rId4"/>
    <sheet name="ยุทธ 1  การพัฒนาท้องถิ่น" sheetId="1" r:id="rId5"/>
    <sheet name="ยุทธ 2 ผลิตและพัฒนาครู" sheetId="2" r:id="rId6"/>
    <sheet name="ยุทธ 3 ยกระดับ" sheetId="3" r:id="rId7"/>
    <sheet name="ยุทธ 4 บริหารจัดการ" sheetId="4" r:id="rId8"/>
    <sheet name="เทียบข้อมูล" sheetId="12" state="hidden" r:id="rId9"/>
    <sheet name="เปรียบเทียบ" sheetId="14" state="hidden" r:id="rId10"/>
    <sheet name="Sheet2" sheetId="18" state="hidden" r:id="rId11"/>
  </sheets>
  <definedNames>
    <definedName name="_xlnm._FilterDatabase" localSheetId="8" hidden="1">เทียบข้อมูล!$A$2:$G$25</definedName>
    <definedName name="_xlnm._FilterDatabase" localSheetId="5" hidden="1">'ยุทธ 2 ผลิตและพัฒนาครู'!$A$4:$K$75</definedName>
    <definedName name="_xlnm._FilterDatabase" localSheetId="6" hidden="1">'ยุทธ 3 ยกระดับ'!$A$4:$M$229</definedName>
    <definedName name="_xlnm.Print_Area" localSheetId="4">'ยุทธ 1  การพัฒนาท้องถิ่น'!$A$1:$K$109</definedName>
    <definedName name="_xlnm.Print_Area" localSheetId="5">'ยุทธ 2 ผลิตและพัฒนาครู'!$A$1:$K$98</definedName>
    <definedName name="_xlnm.Print_Area" localSheetId="6">'ยุทธ 3 ยกระดับ'!$A$1:$K$235</definedName>
    <definedName name="_xlnm.Print_Area" localSheetId="7">'ยุทธ 4 บริหารจัดการ'!$A$1:$K$262</definedName>
    <definedName name="_xlnm.Print_Titles" localSheetId="4">'ยุทธ 1  การพัฒนาท้องถิ่น'!$11:$11</definedName>
    <definedName name="_xlnm.Print_Titles" localSheetId="5">'ยุทธ 2 ผลิตและพัฒนาครู'!$9:$9</definedName>
    <definedName name="_xlnm.Print_Titles" localSheetId="6">'ยุทธ 3 ยกระดับ'!$9:$9</definedName>
    <definedName name="_xlnm.Print_Titles" localSheetId="7">'ยุทธ 4 บริหารจัดการ'!$9:$9</definedName>
    <definedName name="ตัวแบ่งส่วนข้อมูล_ยุทธศาสตร์ที่">#N/A</definedName>
  </definedNames>
  <calcPr calcId="191029"/>
  <pivotCaches>
    <pivotCache cacheId="0" r:id="rId12"/>
  </pivotCaches>
  <extLst>
    <ext xmlns:x14="http://schemas.microsoft.com/office/spreadsheetml/2009/9/main" uri="{BBE1A952-AA13-448e-AADC-164F8A28A991}">
      <x14:slicerCaches>
        <x14:slicerCache r:id="rId13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2" l="1"/>
  <c r="F15" i="20"/>
  <c r="E130" i="4"/>
  <c r="C235" i="3" l="1"/>
  <c r="B235" i="3"/>
  <c r="A235" i="3"/>
  <c r="J99" i="2"/>
  <c r="H25" i="14" l="1"/>
  <c r="H18" i="14"/>
  <c r="H9" i="14"/>
  <c r="H7" i="14"/>
  <c r="H12" i="14"/>
  <c r="H5" i="14"/>
  <c r="H13" i="14"/>
  <c r="C25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3" i="12"/>
  <c r="F25" i="12"/>
  <c r="A110" i="1"/>
  <c r="H209" i="3"/>
  <c r="L209" i="3"/>
  <c r="H177" i="3"/>
  <c r="H167" i="3"/>
  <c r="J235" i="3"/>
  <c r="H121" i="3"/>
  <c r="N2" i="2"/>
  <c r="H66" i="3"/>
  <c r="J7" i="14"/>
  <c r="C25" i="14"/>
  <c r="J5" i="14"/>
  <c r="J18" i="14"/>
  <c r="J9" i="14"/>
  <c r="I23" i="14" l="1"/>
  <c r="I4" i="14" s="1"/>
  <c r="H23" i="14"/>
  <c r="G25" i="12"/>
  <c r="L13" i="4"/>
  <c r="E15" i="3"/>
  <c r="E18" i="3" s="1"/>
  <c r="E19" i="3" s="1"/>
  <c r="E21" i="3" s="1"/>
  <c r="E23" i="3" s="1"/>
  <c r="E25" i="3" s="1"/>
  <c r="E27" i="3" s="1"/>
  <c r="E29" i="3" s="1"/>
  <c r="E30" i="3" s="1"/>
  <c r="E32" i="3" s="1"/>
  <c r="E34" i="3" s="1"/>
  <c r="E38" i="3" s="1"/>
  <c r="E40" i="3" s="1"/>
  <c r="E42" i="3" s="1"/>
  <c r="E43" i="3" s="1"/>
  <c r="E45" i="3" s="1"/>
  <c r="E47" i="3" s="1"/>
  <c r="E50" i="3" s="1"/>
  <c r="E53" i="3" s="1"/>
  <c r="E57" i="3" s="1"/>
  <c r="E59" i="3" s="1"/>
  <c r="E61" i="3" s="1"/>
  <c r="E62" i="3" s="1"/>
  <c r="E64" i="3" s="1"/>
  <c r="E66" i="3" s="1"/>
  <c r="E68" i="3" s="1"/>
  <c r="E70" i="3" s="1"/>
  <c r="E72" i="3" s="1"/>
  <c r="E74" i="3" s="1"/>
  <c r="E76" i="3" s="1"/>
  <c r="E79" i="3" s="1"/>
  <c r="E81" i="3" s="1"/>
  <c r="E83" i="3" s="1"/>
  <c r="E85" i="3" s="1"/>
  <c r="E87" i="3" s="1"/>
  <c r="E89" i="3" s="1"/>
  <c r="E90" i="3" s="1"/>
  <c r="E92" i="3" s="1"/>
  <c r="E94" i="3" s="1"/>
  <c r="E96" i="3" s="1"/>
  <c r="E98" i="3" s="1"/>
  <c r="E100" i="3" s="1"/>
  <c r="E102" i="3" s="1"/>
  <c r="E105" i="3" s="1"/>
  <c r="E109" i="3" s="1"/>
  <c r="E111" i="3" s="1"/>
  <c r="E115" i="3" s="1"/>
  <c r="E117" i="3" s="1"/>
  <c r="E120" i="3" s="1"/>
  <c r="E123" i="3" s="1"/>
  <c r="E125" i="3" s="1"/>
  <c r="E127" i="3" s="1"/>
  <c r="E129" i="3" s="1"/>
  <c r="E131" i="3" s="1"/>
  <c r="E134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4" i="3" s="1"/>
  <c r="E156" i="3" s="1"/>
  <c r="E158" i="3" s="1"/>
  <c r="E160" i="3" s="1"/>
  <c r="E162" i="3" s="1"/>
  <c r="E164" i="3" s="1"/>
  <c r="E165" i="3" s="1"/>
  <c r="E167" i="3" s="1"/>
  <c r="E169" i="3" s="1"/>
  <c r="E171" i="3" s="1"/>
  <c r="E175" i="3" s="1"/>
  <c r="E179" i="3" s="1"/>
  <c r="E180" i="3" s="1"/>
  <c r="E184" i="3" s="1"/>
  <c r="E187" i="3" s="1"/>
  <c r="E189" i="3" s="1"/>
  <c r="E191" i="3" s="1"/>
  <c r="E193" i="3" s="1"/>
  <c r="E195" i="3" s="1"/>
  <c r="E198" i="3" s="1"/>
  <c r="E199" i="3" s="1"/>
  <c r="E200" i="3" s="1"/>
  <c r="E201" i="3" s="1"/>
  <c r="E203" i="3" s="1"/>
  <c r="E204" i="3" s="1"/>
  <c r="E205" i="3" s="1"/>
  <c r="E207" i="3" s="1"/>
  <c r="E209" i="3" s="1"/>
  <c r="H13" i="3"/>
  <c r="H211" i="3"/>
  <c r="M211" i="3"/>
  <c r="H173" i="3"/>
  <c r="L171" i="3"/>
  <c r="H171" i="3"/>
  <c r="L169" i="3"/>
  <c r="H207" i="3"/>
  <c r="L207" i="3"/>
  <c r="H200" i="3"/>
  <c r="L200" i="3"/>
  <c r="L143" i="3"/>
  <c r="H143" i="3"/>
  <c r="H137" i="3"/>
  <c r="L135" i="3"/>
  <c r="H135" i="3"/>
  <c r="H199" i="3"/>
  <c r="L199" i="3"/>
  <c r="E211" i="3" l="1"/>
  <c r="E213" i="3" s="1"/>
  <c r="E215" i="3" s="1"/>
  <c r="H205" i="3"/>
  <c r="L205" i="3"/>
  <c r="H131" i="3"/>
  <c r="H204" i="3"/>
  <c r="H203" i="3"/>
  <c r="H201" i="3"/>
  <c r="L204" i="3"/>
  <c r="L203" i="3"/>
  <c r="L201" i="3"/>
  <c r="H195" i="3"/>
  <c r="H17" i="3"/>
  <c r="H11" i="2" l="1"/>
  <c r="H46" i="1"/>
  <c r="L98" i="2"/>
  <c r="H248" i="4"/>
  <c r="H250" i="4"/>
  <c r="H143" i="4"/>
  <c r="H138" i="4"/>
  <c r="H140" i="4"/>
  <c r="H142" i="4"/>
  <c r="H136" i="4"/>
  <c r="H160" i="4"/>
  <c r="H162" i="4"/>
  <c r="H163" i="4"/>
  <c r="H159" i="4"/>
  <c r="M138" i="4"/>
  <c r="M140" i="4"/>
  <c r="M142" i="4"/>
  <c r="M143" i="4"/>
  <c r="M145" i="4"/>
  <c r="M147" i="4"/>
  <c r="M149" i="4"/>
  <c r="M151" i="4"/>
  <c r="M153" i="4"/>
  <c r="M155" i="4"/>
  <c r="M157" i="4"/>
  <c r="M159" i="4"/>
  <c r="M162" i="4"/>
  <c r="M165" i="4"/>
  <c r="M167" i="4"/>
  <c r="M169" i="4"/>
  <c r="H185" i="4"/>
  <c r="H183" i="4"/>
  <c r="H197" i="3"/>
  <c r="H191" i="3"/>
  <c r="H193" i="3"/>
  <c r="H198" i="3"/>
  <c r="L15" i="4"/>
  <c r="L19" i="4"/>
  <c r="L21" i="4"/>
  <c r="L23" i="4"/>
  <c r="L25" i="4"/>
  <c r="L27" i="4"/>
  <c r="L29" i="4"/>
  <c r="L31" i="4"/>
  <c r="L32" i="4"/>
  <c r="L34" i="4"/>
  <c r="L38" i="4"/>
  <c r="L40" i="4"/>
  <c r="L42" i="4"/>
  <c r="L44" i="4"/>
  <c r="L46" i="4"/>
  <c r="L48" i="4"/>
  <c r="L50" i="4"/>
  <c r="L52" i="4"/>
  <c r="L54" i="4"/>
  <c r="L56" i="4"/>
  <c r="L59" i="4"/>
  <c r="L61" i="4"/>
  <c r="L63" i="4"/>
  <c r="L65" i="4"/>
  <c r="L67" i="4"/>
  <c r="L69" i="4"/>
  <c r="L70" i="4"/>
  <c r="L72" i="4"/>
  <c r="L74" i="4"/>
  <c r="L76" i="4"/>
  <c r="L78" i="4"/>
  <c r="L80" i="4"/>
  <c r="L82" i="4"/>
  <c r="L84" i="4"/>
  <c r="L86" i="4"/>
  <c r="L87" i="4"/>
  <c r="L89" i="4"/>
  <c r="L91" i="4"/>
  <c r="L93" i="4"/>
  <c r="L95" i="4"/>
  <c r="L97" i="4"/>
  <c r="L99" i="4"/>
  <c r="L101" i="4"/>
  <c r="L103" i="4"/>
  <c r="L105" i="4"/>
  <c r="L107" i="4"/>
  <c r="L109" i="4"/>
  <c r="L111" i="4"/>
  <c r="L113" i="4"/>
  <c r="L115" i="4"/>
  <c r="L118" i="4"/>
  <c r="L120" i="4"/>
  <c r="L122" i="4"/>
  <c r="L124" i="4"/>
  <c r="L126" i="4"/>
  <c r="L128" i="4"/>
  <c r="L130" i="4"/>
  <c r="L131" i="4"/>
  <c r="L133" i="4"/>
  <c r="M136" i="4"/>
  <c r="L171" i="4"/>
  <c r="L173" i="4"/>
  <c r="L175" i="4"/>
  <c r="L177" i="4"/>
  <c r="L179" i="4"/>
  <c r="L181" i="4"/>
  <c r="M183" i="4"/>
  <c r="L185" i="4"/>
  <c r="L187" i="4"/>
  <c r="L189" i="4"/>
  <c r="L191" i="4"/>
  <c r="L192" i="4"/>
  <c r="L193" i="4"/>
  <c r="L194" i="4"/>
  <c r="L195" i="4"/>
  <c r="M196" i="4"/>
  <c r="M198" i="4"/>
  <c r="M200" i="4"/>
  <c r="M202" i="4"/>
  <c r="L203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5" i="4"/>
  <c r="M227" i="4"/>
  <c r="L229" i="4"/>
  <c r="L230" i="4"/>
  <c r="L231" i="4"/>
  <c r="L233" i="4"/>
  <c r="L235" i="4"/>
  <c r="L237" i="4"/>
  <c r="L239" i="4"/>
  <c r="L241" i="4"/>
  <c r="L242" i="4"/>
  <c r="L244" i="4"/>
  <c r="L246" i="4"/>
  <c r="M248" i="4"/>
  <c r="L250" i="4"/>
  <c r="L251" i="4"/>
  <c r="L253" i="4"/>
  <c r="L255" i="4"/>
  <c r="L257" i="4"/>
  <c r="L259" i="4"/>
  <c r="L261" i="4"/>
  <c r="L11" i="4"/>
  <c r="L13" i="3"/>
  <c r="L15" i="3"/>
  <c r="L18" i="3"/>
  <c r="L19" i="3"/>
  <c r="L21" i="3"/>
  <c r="L23" i="3"/>
  <c r="L25" i="3"/>
  <c r="L27" i="3"/>
  <c r="L29" i="3"/>
  <c r="L30" i="3"/>
  <c r="L32" i="3"/>
  <c r="L34" i="3"/>
  <c r="L38" i="3"/>
  <c r="L40" i="3"/>
  <c r="L42" i="3"/>
  <c r="L43" i="3"/>
  <c r="L45" i="3"/>
  <c r="L47" i="3"/>
  <c r="L50" i="3"/>
  <c r="L53" i="3"/>
  <c r="L57" i="3"/>
  <c r="L59" i="3"/>
  <c r="L61" i="3"/>
  <c r="L62" i="3"/>
  <c r="L64" i="3"/>
  <c r="L66" i="3"/>
  <c r="L68" i="3"/>
  <c r="L70" i="3"/>
  <c r="L72" i="3"/>
  <c r="L74" i="3"/>
  <c r="L76" i="3"/>
  <c r="L79" i="3"/>
  <c r="L81" i="3"/>
  <c r="L83" i="3"/>
  <c r="L85" i="3"/>
  <c r="L87" i="3"/>
  <c r="L89" i="3"/>
  <c r="L90" i="3"/>
  <c r="L92" i="3"/>
  <c r="L94" i="3"/>
  <c r="L96" i="3"/>
  <c r="L98" i="3"/>
  <c r="L100" i="3"/>
  <c r="L102" i="3"/>
  <c r="L105" i="3"/>
  <c r="L109" i="3"/>
  <c r="L111" i="3"/>
  <c r="L115" i="3"/>
  <c r="L117" i="3"/>
  <c r="M120" i="3"/>
  <c r="M121" i="3"/>
  <c r="M123" i="3"/>
  <c r="M125" i="3"/>
  <c r="M127" i="3"/>
  <c r="M129" i="3"/>
  <c r="L131" i="3"/>
  <c r="L134" i="3"/>
  <c r="L137" i="3"/>
  <c r="L139" i="3"/>
  <c r="L141" i="3"/>
  <c r="L145" i="3"/>
  <c r="L147" i="3"/>
  <c r="L149" i="3"/>
  <c r="L151" i="3"/>
  <c r="L153" i="3"/>
  <c r="L154" i="3"/>
  <c r="L156" i="3"/>
  <c r="L158" i="3"/>
  <c r="L160" i="3"/>
  <c r="L162" i="3"/>
  <c r="L164" i="3"/>
  <c r="L165" i="3"/>
  <c r="L167" i="3"/>
  <c r="L175" i="3"/>
  <c r="L179" i="3"/>
  <c r="L180" i="3"/>
  <c r="L184" i="3"/>
  <c r="L186" i="3"/>
  <c r="L187" i="3"/>
  <c r="L189" i="3"/>
  <c r="M191" i="3"/>
  <c r="M193" i="3"/>
  <c r="M195" i="3"/>
  <c r="M198" i="3"/>
  <c r="L213" i="3"/>
  <c r="L215" i="3"/>
  <c r="L217" i="3"/>
  <c r="L218" i="3"/>
  <c r="L219" i="3"/>
  <c r="L220" i="3"/>
  <c r="L221" i="3"/>
  <c r="L222" i="3"/>
  <c r="L227" i="3"/>
  <c r="L11" i="3"/>
  <c r="H257" i="4"/>
  <c r="H237" i="4"/>
  <c r="H235" i="4"/>
  <c r="H239" i="4"/>
  <c r="H241" i="4"/>
  <c r="H242" i="4"/>
  <c r="H246" i="4"/>
  <c r="H233" i="4"/>
  <c r="H187" i="4"/>
  <c r="H181" i="4"/>
  <c r="H173" i="4"/>
  <c r="H175" i="4"/>
  <c r="H177" i="4"/>
  <c r="H179" i="4"/>
  <c r="H171" i="4"/>
  <c r="H118" i="4"/>
  <c r="H124" i="4"/>
  <c r="H126" i="4"/>
  <c r="H131" i="4"/>
  <c r="H115" i="4"/>
  <c r="H50" i="4"/>
  <c r="H48" i="4"/>
  <c r="H44" i="4"/>
  <c r="H42" i="4"/>
  <c r="H40" i="4"/>
  <c r="H34" i="4"/>
  <c r="H15" i="4"/>
  <c r="H17" i="4"/>
  <c r="H19" i="4"/>
  <c r="H21" i="4"/>
  <c r="H23" i="4"/>
  <c r="H25" i="4"/>
  <c r="H27" i="4"/>
  <c r="H29" i="4"/>
  <c r="H31" i="4"/>
  <c r="H32" i="4"/>
  <c r="H36" i="4"/>
  <c r="H38" i="4"/>
  <c r="H49" i="4"/>
  <c r="H11" i="4"/>
  <c r="L235" i="3" l="1"/>
  <c r="M235" i="3"/>
  <c r="M262" i="4"/>
  <c r="L262" i="4"/>
  <c r="H215" i="3" l="1"/>
  <c r="H213" i="3"/>
  <c r="H179" i="3"/>
  <c r="H180" i="3"/>
  <c r="H182" i="3"/>
  <c r="H184" i="3"/>
  <c r="H186" i="3"/>
  <c r="H175" i="3"/>
  <c r="H160" i="3"/>
  <c r="H162" i="3"/>
  <c r="H164" i="3"/>
  <c r="H165" i="3"/>
  <c r="H169" i="3"/>
  <c r="H151" i="3"/>
  <c r="H153" i="3"/>
  <c r="H154" i="3"/>
  <c r="H156" i="3"/>
  <c r="H158" i="3"/>
  <c r="H149" i="3"/>
  <c r="H147" i="3"/>
  <c r="H145" i="3"/>
  <c r="H141" i="3"/>
  <c r="H139" i="3"/>
  <c r="H134" i="3"/>
  <c r="H113" i="3"/>
  <c r="H107" i="3"/>
  <c r="H104" i="3"/>
  <c r="H129" i="3"/>
  <c r="H127" i="3"/>
  <c r="H125" i="3"/>
  <c r="H123" i="3"/>
  <c r="H120" i="3"/>
  <c r="H115" i="3"/>
  <c r="H111" i="3"/>
  <c r="H109" i="3"/>
  <c r="H105" i="3"/>
  <c r="H102" i="3"/>
  <c r="H78" i="3"/>
  <c r="H92" i="3"/>
  <c r="H94" i="3"/>
  <c r="H96" i="3"/>
  <c r="H98" i="3"/>
  <c r="H100" i="3"/>
  <c r="H90" i="3"/>
  <c r="H89" i="3"/>
  <c r="H87" i="3"/>
  <c r="H85" i="3"/>
  <c r="H83" i="3"/>
  <c r="H81" i="3"/>
  <c r="H79" i="3"/>
  <c r="H76" i="3"/>
  <c r="H74" i="3"/>
  <c r="H72" i="3"/>
  <c r="H55" i="3"/>
  <c r="H52" i="3"/>
  <c r="H48" i="3"/>
  <c r="H70" i="3"/>
  <c r="H68" i="3"/>
  <c r="H64" i="3"/>
  <c r="H62" i="3"/>
  <c r="H61" i="3"/>
  <c r="H59" i="3"/>
  <c r="H53" i="3"/>
  <c r="H50" i="3"/>
  <c r="H47" i="3"/>
  <c r="H45" i="3"/>
  <c r="H43" i="3"/>
  <c r="H42" i="3"/>
  <c r="H40" i="3"/>
  <c r="H30" i="3"/>
  <c r="H32" i="3"/>
  <c r="H34" i="3"/>
  <c r="H36" i="3"/>
  <c r="H38" i="3"/>
  <c r="H29" i="3"/>
  <c r="H27" i="3"/>
  <c r="H25" i="3"/>
  <c r="H21" i="3"/>
  <c r="H19" i="3"/>
  <c r="H15" i="3"/>
  <c r="H11" i="3"/>
  <c r="H47" i="2"/>
  <c r="H51" i="2"/>
  <c r="H49" i="2"/>
  <c r="H37" i="2"/>
  <c r="H41" i="2"/>
  <c r="H43" i="2"/>
  <c r="H45" i="2"/>
  <c r="H53" i="2"/>
  <c r="H55" i="2"/>
  <c r="H39" i="2"/>
  <c r="H13" i="2"/>
  <c r="H15" i="2"/>
  <c r="H17" i="2"/>
  <c r="H19" i="2"/>
  <c r="H21" i="2"/>
  <c r="H23" i="2"/>
  <c r="H25" i="2"/>
  <c r="H27" i="2"/>
  <c r="H28" i="2"/>
  <c r="H29" i="2"/>
  <c r="H31" i="2"/>
  <c r="H33" i="2"/>
  <c r="H35" i="2"/>
  <c r="G23" i="14"/>
</calcChain>
</file>

<file path=xl/sharedStrings.xml><?xml version="1.0" encoding="utf-8"?>
<sst xmlns="http://schemas.openxmlformats.org/spreadsheetml/2006/main" count="1343" uniqueCount="668">
  <si>
    <t>ตัวชี้วัด</t>
  </si>
  <si>
    <t>เป้าหมาย
ปี 69</t>
  </si>
  <si>
    <t>กลยุทธ์</t>
  </si>
  <si>
    <t>โครงการย่อยระดับหน่วยงาน</t>
  </si>
  <si>
    <t>ผู้รับผิดชอบ</t>
  </si>
  <si>
    <t>งบประมาณ</t>
  </si>
  <si>
    <t>แหล่งงบประมาณ</t>
  </si>
  <si>
    <t xml:space="preserve">โครงการหลักภายใต้แผนปฏิบัติราชการ พ.ศ. 2568-2570 </t>
  </si>
  <si>
    <t>เป้าประสงค์ที่ 1 ชุมชน ท้องถิ่น และสถานประกอบการได้รับการพัฒนาให้มีความเข้มแข็ง และยกระดับให้เป็นแหล่งจ้างงานของประชากรและบัณฑิต รวมทั้งพัฒนาหรือสร้างผู้ประกอบการในพื้นที่</t>
  </si>
  <si>
    <t>40
ราย/แห่ง</t>
  </si>
  <si>
    <t>2. ร้อยละของครูในพื้นที่
ให้บริการของมหาวิทยาลัย
ได้รับการพัฒนาให้มี
สมรรถนะการจัดการ
เรียนรู้เชิงรุก (Active 
Learning) ตามหลักสูตร
ฐานสมรรถนะ (มรภ.1H)</t>
  </si>
  <si>
    <t>3. คะแนนทดสอบ
ผลสัมฤทธิ์ทางการศึกษา
ของโรงเรียนในกลุ่มที่มี
คะแนนทดสอบน้อยที่สุด
ร้อยละ 20 ล่าง ในพื้นที่
บริการของ มรภ.มีคะแนน
ทดสอบเพิ่มขึ้น 
(คะแนน NT)</t>
  </si>
  <si>
    <t>ค่าเฉลี่ย
เพิ่มขึ้น
ร้อยละ 3</t>
  </si>
  <si>
    <t>4 จำนวนวิสาหกิจชุมชน
SMEs กลุ่มเกษตรกร 
หรือผู้ประกอบการที่ได้รับ
การพัฒนาและมีรายได้
เพิ่มขึ้นไม่น้อยกว่า
ร้อยละ 10 (BCG, 
Creative Economy)
(นับซ้ำ)</t>
  </si>
  <si>
    <t>14 ราย</t>
  </si>
  <si>
    <t xml:space="preserve">5. จำนวนผู้ประกอบการ/
กำลังแรงงานที่ได้รับ
การพัฒนาศักยภาพ
ด้านอิเล็กทรอนิกส์
อัจฉริยะและด้านยานยนต์
ไฟฟ้า และนำความรู้
ไปประยุกต์ใช้ในธุรกิจ </t>
  </si>
  <si>
    <t>40 ราย</t>
  </si>
  <si>
    <t xml:space="preserve">6. จำนวนผลิตภัณฑ์ที่เกิด
จากการใช้ประโยชน์
จากทุนวัฒนธรรม </t>
  </si>
  <si>
    <t>6
ผลิตภัณฑ์</t>
  </si>
  <si>
    <t>48
ผลิตภัณฑ์</t>
  </si>
  <si>
    <t>54
ผลิตภัณฑ์</t>
  </si>
  <si>
    <t>ร้อยละ
100</t>
  </si>
  <si>
    <t>ร้อยละ
85</t>
  </si>
  <si>
    <t>10
แหล่ง</t>
  </si>
  <si>
    <t>7
เรื่อง</t>
  </si>
  <si>
    <t xml:space="preserve">7. จำนวนผลิตภัณฑ์ชุมชน
ในพื้นที่ได้รับการพัฒนา </t>
  </si>
  <si>
    <t>8. จำนวนผลิตภัณฑ์ชุมชน
ในพื้นที่ได้รับการยกระดับ
ให้ได้มาตรฐาน (นับซ้ำ)</t>
  </si>
  <si>
    <t xml:space="preserve">9. การนำผลงานวิจัย
และนวัตกรรม สู่การใช้
ประโยชน์ในการพัฒนา
ท้องถิ่น  </t>
  </si>
  <si>
    <t>10. จำนวนแหล่งเรียนรู้
ภูมิทัศน์และนิทรรศการ
ทางศิลปะ วัฒนธรรม
ร่วมกับชุมชน (นับซ้ำ)</t>
  </si>
  <si>
    <t xml:space="preserve">11. จำนวนองค์ความรู้
และงานสร้างสรรค์
ทางศิลปวัฒนธรรม
ภูมิปัญญาท้องถิ่น  </t>
  </si>
  <si>
    <t>เป้าประสงค์ที่ 1 บัณฑิตครูมีอัตลักษณ์ และสมรรถนะเป็นเลิศเป็นที่ต้องการของผู้ใช้บัณฑิต และครูประจำการที่เป็นศิษย์เก่าของมหาวิทยาลัยราชภัฏมีศักยภาพและความก้าวหน้าทางวิชาชีพ</t>
  </si>
  <si>
    <t>แผนปฏิบัติการ ประจำปีงบประมาณ พ.ศ. 2569</t>
  </si>
  <si>
    <t>นโยบาย พันธกิจ ยุทธศาสตร์ เป้าประสงค์ ตัวชี้วัด เป้าหมาย กลยุทธ์ โครงการ ผู้รับผิดชอบ งบประมาณ</t>
  </si>
  <si>
    <t>พันธกิจมหาวิทยาลัยราชภัฏราชนครินทร์</t>
  </si>
  <si>
    <t xml:space="preserve">วิสัยทัศน์ : </t>
  </si>
  <si>
    <t xml:space="preserve">พันธกิจของสถาบันอุดมศึกษา : </t>
  </si>
  <si>
    <t>: พัฒนาและถ่ายทอดเทคโนโลยีสู่ท้องถิ่นตอบสนองความต้องการของชุมชนและท้องถิ่นให้มีคุณภาพชีวิตที่ดีต่อเนื่องและยั่งยืน</t>
  </si>
  <si>
    <t>: ทะนุบำรุงศิลปะ และวัฒนธรรม ภูมิปัญญาท้องถิ่น</t>
  </si>
  <si>
    <t>: มหาวิทยาลัยชั้นนำรับใช้สังคมของภาคตะวันออกเพื่อสร้างนวัตกรรมสู่การพัฒนาที่ยั่งยืน</t>
  </si>
  <si>
    <t>: ด้านการบริการทางวิชาการ ด้านการวิจัย   และด้านทำนุบำรุงศิลปะ และวัฒนธรรม</t>
  </si>
  <si>
    <t>3. โครงการพัฒนาระบบ
และกลไกลการทำงานวิจัย
และบริการวิชาการที่สามารถ
เกิดผลกระทบต่อชุมชนท้องถิ่น
(SROI)</t>
  </si>
  <si>
    <t xml:space="preserve">4. โครงการยกระดับผลสัมฤทธิ์
ทางการศึกษา (NT) ของนักเรียน
ในโรงเรียนในกลุ่มที่มีคะแนน
ทดสอบน้อยที่สุดร้อยละ 20 ล่าง </t>
  </si>
  <si>
    <t>ครุศาสตร์</t>
  </si>
  <si>
    <t>8. โครงการพัฒนาผลิตภัณฑ์
และผู้ประกอบการจากทุน
ทางวัฒนธรรมของพื้นที่
ด้วยองค์ความรู้ของมหาวิทยาลัย</t>
  </si>
  <si>
    <t>เป้าประสงค์ที่ 2 มีงานวิจัย นวัตกรรมที่สร้างคุณค่าและนำไปใช้ประโยชน์ในการพัฒนามหาวิทยาลัยและท้องถิ่น</t>
  </si>
  <si>
    <t>พัฒนาผลิตภัณฑ์ชุมชน
ที่เป็นอัตลักษณ์ท้องถิ่น
ตามความต้องการของ
ตลาด (Demand Driven)</t>
  </si>
  <si>
    <t>การพัฒนาชุมชนท้องถิ่น
และกำลังคนเพื่อรองรับ
การพัฒนาพื้นที่</t>
  </si>
  <si>
    <t>9. โครงการพัฒนาและยกระดับ
ผลิตภัณฑ์ชุมชนที่เป็นอัตลักษณ์
ท้องถิ่นตามความต้องการของ
ตลาด (Demand Driven)</t>
  </si>
  <si>
    <t xml:space="preserve">10. โครงการสร้างงานวิจัย
และนวัตกรรมแบบบูรณาการ
ที่ตอบสนองและเกิดผลกระทบ
ต่อชุมชนท้องถิ่น </t>
  </si>
  <si>
    <t>11. โครงการสร้างเครือข่าย
ความร่วมมือด้านงานวิจัย
กับหน่วยงานภายนอก</t>
  </si>
  <si>
    <t>สถาบันวิจัยฯ</t>
  </si>
  <si>
    <t>เป้าประสงค์ที่ 3 เป็นแหล่งเรียนรู้ศิลปวัฒนธรรม ภูมิปัญญาท้องถิ่นและสร้างสรรค์ผลงานที่โดดเด่นเป็นที่ยอมรับของสังคม</t>
  </si>
  <si>
    <t>12. โครงการพัฒนาแหล่งเรียนรู้
และสร้างองค์ความรู้งานสร้างสรรค์
ทางศิลปะ วัฒนธรรม 
และภูมิปัญญาท้องถิ่น</t>
  </si>
  <si>
    <t>13. โครงการพัฒนาทุนทาง
วัฒนธรรมและนวัตกรรมสู่
เศรษฐกิจสร้างสรรค์</t>
  </si>
  <si>
    <t>14. โครงการอนุรักษ์สืบสาน
สร้างสรรค์ศิลปวัฒนธรรม
และภูมิปัญญาท้องถิ่น</t>
  </si>
  <si>
    <t>เป้าหมายการพัฒนา
ที่ยั่งยืน (SDGs)</t>
  </si>
  <si>
    <t>: ด้านการจัดการเรียนการสอน</t>
  </si>
  <si>
    <t>: ผลิตบัณฑิตให้มีความรู้คู่คุณธรรม เชี่ยวชาญในศาสตร์และภูมิปัญญาท้องถิ่นภาคตะวันออกตอบสนองความต้องการของสังคมและการพัฒนาประเทศตามนโยบายประเทศไทย 4.0 รวมทั้งเสริมสร้างความเข้มแข็งของวิชาชีพครู และบุคลากรทางการศึกษา</t>
  </si>
  <si>
    <t>1. ร้อยละของหลักสูตร
ผลิตบัณฑิตครูที่นำไปสู่
การสร้างสมรรถนะ
ตาม 17 สมรรถนะ
ที่ส่วนกลางกำหนด 
และเพิ่มเติมสมรรถนะ
ที่เป็นอัตลักษณ์ของ
มหาวิทยาลัย (มรภ.2B)</t>
  </si>
  <si>
    <t>2. ร้อยละความสามารถ
ด้านการใช้ภาษาอังกฤษ
ของผู้สำเร็จการศึกษาระดับปริญญาตรี
ตามมาตรฐาน Common 
European Framework 
of Reference for 
Languages (CEFR)
ระดับ B1 หรือมาตรฐาน
อื่น ๆ ที่เทียบเท่า</t>
  </si>
  <si>
    <t>ร้อยละ
5</t>
  </si>
  <si>
    <t>ร้อยละ
20</t>
  </si>
  <si>
    <t>4. ร้อยละของครูประจำ
การในพื้นที่บริการที่เป็น
ศิษย์เก่า ของมหาวิทยาลัย
ราชภัฏ ได้รับการยกระดับ
สมรรถนะ (มรภ.2A)</t>
  </si>
  <si>
    <t>5. ร้อยละของครู
ประจำการในพื้นที่บริการ
ที่เป็นศิษย์เก่าของมหาวิทยาลัยราชภัฏ
ที่ได้รับการยกระดับ
สมรรถนะมีความก้าวหน้า
ทางวิชาชีพครู (มรภ.2A)</t>
  </si>
  <si>
    <t>6. จำนวนนวัตกรรม
ทางการศึกษาที่เน้น
Learning Outcome
ของผู้เรียน และมีการวัด
ผลกระทบ (Impact)
การประเมินวัดผลผู้เรียน
ในโรงเรียนสาธิต 
(มรภ.2E)</t>
  </si>
  <si>
    <t>4 ชิ้น</t>
  </si>
  <si>
    <t>100 ชิ้น</t>
  </si>
  <si>
    <t>2. โครงการสร้างเครือข่าย
ความร่วมมือในการผลิตและ
พัฒนาครู</t>
  </si>
  <si>
    <t>การพัฒนาหลักสูตร
ครุศาสตร์และกระบวนการ
ผลิตบัณฑิตให้มีสมรรถนะ
ตามเกณฑ์มาตรฐาน
และสมรรถนะที่เป็น
อัตลักษณ์ของมหาวิทยาลัย
ที่สอดคล้องกับความต้อง
การของประเทศ</t>
  </si>
  <si>
    <t>3. โครงการผลิตบัณฑิตให้มี
สมรรถนะเป็นเลิศ</t>
  </si>
  <si>
    <t>4. โครงการพัฒนารูปแบบ
การผลิตบัณฑิตครูให้มีสมรรถนะ
และเอกลักษณ์ของครูมืออาชีพ
และสมรรถนะในการประกอบ
อาชีพที่ 2 ที่เหมาะสมกับวิชาเอก
ที่ศึกษา</t>
  </si>
  <si>
    <t>5. โครงการพัฒนาวิชาชีพครู
และบุคลากรทางการศึกษา</t>
  </si>
  <si>
    <t>7. โครงการพัฒนาโรงเรียนสาธิต
ให้เป็นศูนย์ฝึกปฏิบัติการ
และการวิจัยเป็นต้นแบบให้กับ
โรงเรียนในท้องถิ่น</t>
  </si>
  <si>
    <t>1. จำนวนหลักสูตรที่
พัฒนาสมรรถนะร่วมกับ
สถานประกอบการ
เพื่อเข้าสู่การเป็น
Cooperative and Work
Integrated Education :
CWIE (5 คณะ ยกเว้น
ครุศาสตร์) (มรภ.3F/
Re.14, 31) (นับซ้ำ)</t>
  </si>
  <si>
    <t>5
หลักสูตร</t>
  </si>
  <si>
    <t xml:space="preserve">2. ร้อยละของผลการ
ประเมินสมรรถนะ
ของบัณฑิตโดย
สถานประกอบการผู้ใช้
บัณฑิต (มรภ.3C/Re.27) </t>
  </si>
  <si>
    <t>ร้อยละ 
85</t>
  </si>
  <si>
    <t xml:space="preserve">3. ร้อยละของนักศึกษา
ที่ได้รับการพัฒนาให้มี
ทักษะการเป็น
ผู้ประกอบการ (มรภ.3C) </t>
  </si>
  <si>
    <t>ร้อยละ 
90</t>
  </si>
  <si>
    <t>4. นักศึกษาที่เข้าร่วม
โครงการผ่านการทดสอบ
ตามเกณฑ์มาตรฐาน
ทางความสามารถภาษา
อังกฤษ (ระดับ B 1 ขึ้นไป)</t>
  </si>
  <si>
    <t xml:space="preserve">5. ร้อยละสมรรถนะ
ด้านดิจิทัล (Digital
Literacy) และความรู้
ปัญญาประดิษฐ์ (Artificial
Intelligence Literacy :
AI Literacy) สำหรับ
นักศึกษา </t>
  </si>
  <si>
    <t>ร้อยละ 
98</t>
  </si>
  <si>
    <t>6. อัตราการได้งานทำ /
ทำงานตรงสาขา /
ประกอบอาชีพอิสระ
ทั้งตามภูมิลำเนาและ
นอกภูมิลำเนา ภายใน
ระยะเวลา 1 ปี
(Re.17,25,26)</t>
  </si>
  <si>
    <t xml:space="preserve">7. ผลงานสร้างสรรค์
ของนักศึกษาที่ได้รับรางวัล
ในระดับชาติและนานาชาติ </t>
  </si>
  <si>
    <t>5 ผลงาน</t>
  </si>
  <si>
    <t>8. ผลงานของนักศึกษา
วิศวกรสังคมที่มีการนำไป
ใช้ประโยชน์ในชุมชน
(มรภ.3E)</t>
  </si>
  <si>
    <t>15 ผลงาน</t>
  </si>
  <si>
    <t>9. จำนวนนักศึกษา
และศิษย์เก่าที่ได้รับรางวัล
หรือเชิดชูเกียรติ
ด้านคุณธรรม จริยธรรม
หรือทักษะการเป็น
พลเมืองโลก หรือการสร้าง
คุณประโยชน์ในการพัฒนา
สังคม ชุมชน ท้องถิ่น</t>
  </si>
  <si>
    <t>2 คน</t>
  </si>
  <si>
    <t>เป้าประสงค์ที่ 1 ระบบบริหารจัดการมหาวิทยาลัยมีคุณภาพทันสมัยรองรับการเปลี่ยนแปลง</t>
  </si>
  <si>
    <t xml:space="preserve">1. จำนวนหน่วยงานที่มี
คะแนนการประเมิน
คุณภาพผ่านเกณฑ์ EdPEx
200 คะแนน </t>
  </si>
  <si>
    <t>2 จำนวน</t>
  </si>
  <si>
    <t>2. มหาวิทยาลัยได้รับ
การจัดอันดับ UI GreenMetric  (มรภ.4D)</t>
  </si>
  <si>
    <t>ได้รับการ
จัดอันดับ 
UI Green
Metric
World
University
Rankings 
ติดอันดับ 
1 ใน 10
ของกลุ่มมหาวิทยาลัย
ราชภัฏ</t>
  </si>
  <si>
    <t>3. ระดับการพัฒนา
สู่ Digital University
ตามเกณฑ์มาตรฐานสากล</t>
  </si>
  <si>
    <t>ระดับ 3</t>
  </si>
  <si>
    <t>4. ร้อยละของการลด
การใช้ทรัพยากรที่บรรลุ
เป้าหมายในการบริหาร
จัดการมหาวิทยาลัย</t>
  </si>
  <si>
    <t>5. ระดับคะแนนการ
ประเมินองค์กรคุณธรรม
และความโปร่งใส</t>
  </si>
  <si>
    <t>ไม่ต่ำกว่า
91 คะแนน</t>
  </si>
  <si>
    <t>อันดับ
801 - 1000</t>
  </si>
  <si>
    <t>7. รายได้จากการบริหาร
ทรัพย์สินสู่การพึ่งพา
ตนเอง</t>
  </si>
  <si>
    <t>9. จำนวนอาจารย์ที่ได้รับรางวัล/เชิดชูเกียรติ</t>
  </si>
  <si>
    <t>10. ร้อยละของงานวิจัยและงานสร้างสรรค์ที่ตีพิมพ์เผยแพร่ในวารสารต่อจำนวนอาจารย์ประจำทั้งหมด  (Re.4)</t>
  </si>
  <si>
    <t xml:space="preserve">   - รายได้จากการให้
บริการวิชาการ/หลักสูตร
ระยะสั้น</t>
  </si>
  <si>
    <t xml:space="preserve">   - รายได้จากงานวิจัย
และที่ปรึกษาอื่น ๆ</t>
  </si>
  <si>
    <t xml:space="preserve">   - รายได้จากการบริหาร
ทรัพย์สิน (มรร.ในเมือง)</t>
  </si>
  <si>
    <t xml:space="preserve">   - รายได้จากการบริหาร
ทรัพย์สิน (มรร.บางคล้า)</t>
  </si>
  <si>
    <t>8. ร้อยละของอาจารย์
ที่มีตำแหน่งทางวิชาการ
(มรภ.4I)</t>
  </si>
  <si>
    <t>70.85
ล้านบาท</t>
  </si>
  <si>
    <t>18.20
ล้านบาท</t>
  </si>
  <si>
    <t>4.65
ล้านบาท</t>
  </si>
  <si>
    <t>22.00
ล้านบาท</t>
  </si>
  <si>
    <t>26.00
ล้านบาท</t>
  </si>
  <si>
    <t>ร้อยละ
37</t>
  </si>
  <si>
    <t>13 คน</t>
  </si>
  <si>
    <t>ร้อยละ
35</t>
  </si>
  <si>
    <t>37 คน</t>
  </si>
  <si>
    <t>11. จำนวนบุคลากร
สายสนับสนุนที่มีระดับ
ตำแหน่งความเชี่ยวชาญ
(นับซ้ำ)</t>
  </si>
  <si>
    <t>พัฒนาหลักสูตรร่วมกับ
ภาคีเครือข่ายที่สอดคล้อง
กับความต้องการของตลาด
แรงงาน / ท้องถิ่น</t>
  </si>
  <si>
    <t>2. โครงการพัฒนาระบบและกลไก
การจัดการเรียนรู้สำหรับผู้เรียน
ทุกช่วงวัยที่ตอบสนองต่อ
ความต้องการของผู้เรียนและ
ความต้องการในการพัฒนาพื้นที่</t>
  </si>
  <si>
    <t>- พัฒนาบัณฑิตให้มีความรู้
คู่คุณธรรมและเชี่ยวชาญ
ในศาสตร์ได้ตามกรอบ
มาตรฐานคุณวุฒิแห่งชาติ
และวิชาชีพ มีสมรรถนะ
ตรงตามความต้องการ
ของ สถานประกอบการ
- การพัฒนานักศึกษาให้มี
ทักษะทางสังคม (Soft
Skill) เพื่อให้เหมาะสม
กับการอยู่ในศตวรรษที่ 21</t>
  </si>
  <si>
    <t>3. โครงการพัฒนาบัณฑิตให้มี
ทักษะตามมาตรฐานและคุณวุฒิ
อาชีพ  มีสมรรถนะตรงตาม
ความต้องการของ
สถานประกอบการ</t>
  </si>
  <si>
    <t>4. โครงการพัฒนาการจัด
การเรียนการสอน กิจกรรม
เชิงสร้างสรรค์ในการพัฒนา
นักศึกษาให้มีทักษะทางสังคม
(Soft Skill) เพื่อให้เหมาะสม
กับการอยู่ในศตวรรษที่ 21</t>
  </si>
  <si>
    <t>5. โครงการพัฒนาระบบนิเวศ
(Eco System) ในการสนับสนุน
การเรียนรู้และการจัดการเรียนรู้
ให้มีประสิทธิภาพ</t>
  </si>
  <si>
    <t>พัฒนาระบบบริหาร
มหาวิทยาลัยให้ทันสมัย
รวดเร็ว มีประสิทธิภาพ
และรองรับการเปลี่ยนแปลง</t>
  </si>
  <si>
    <t>2. โครงการพัฒนาระบบการ
ประเมินตามเกณฑ์ EdPEx</t>
  </si>
  <si>
    <t>3. โครงการพัฒนามหาวิทยาลัย
สู่การจัดอันดับ UI GreenMetric</t>
  </si>
  <si>
    <t>5. โครงการแลกเปลี่ยนเรียนรู้
เรื่องการประเมินคุณธรรม
และความโปร่งใสในการดำเนินงาน
ของหน่วยงานภาครัฐ</t>
  </si>
  <si>
    <t>6. โครงการขับเคลื่อนมหาวิทยาลัย
ให้ได้รับการจัดอันดับจาก Times
Higher Education Impact
Ranking</t>
  </si>
  <si>
    <t>การพัฒนากลยุทธ์
เพื่อสร้างความมั่นคง
ทางการเงิน</t>
  </si>
  <si>
    <t>6. มหาวิทยาลัยได้รับ
การจัดอันดับจาก Times
Higher Education
Impact Ranking (มรภ.3H)</t>
  </si>
  <si>
    <t>เป้าประสงค์ที่ 2 บุคลากรมีสมรรถนะที่สอดคล้องตามสาขางานและทักษะรองรับการเปลี่ยนแปลง</t>
  </si>
  <si>
    <t>ยกระดับขีดความสามารถ
ของบุคลากร ให้มี
สมรรถนะ พร้อมรับ
ความเปลี่ยนแปลง
และตอบสนองต่อการ
พัฒนาประเทศ</t>
  </si>
  <si>
    <t xml:space="preserve">11. โครงการยกระดับขีด
ความสามารถของอาจารย์
ให้มีสมรรถนะพร้อมรับ
ความเปลี่ยนแปลงและตอบสนอง
ต่อการพัฒนาประเทศ  </t>
  </si>
  <si>
    <t>การสนับสนุนการทำงาน
ของบุคลากรทุกระดับ
เชิงรุก เพื่อให้เกิด
ประสิทธิภาพ ประสิทธิผล
อย่างเป็นรูปธรรม</t>
  </si>
  <si>
    <t>12. โครงการส่งเสริมผลงาน
ของอาจารย์ให้ได้รับการตีพิมพ์
เผยแพร่หรือได้รับรางวัลในระดับ
ชาติหรือนานาติ</t>
  </si>
  <si>
    <t>13. โครงการพัฒนาบุคลากร
ทุกระดับเชิงรุก</t>
  </si>
  <si>
    <t>2. โครงการบูรณาการการจัด
การเรียนการสอน กับงานวิจัย
หรือบริการวิชาการเพื่อการ
พัฒนาท้องถิ่น</t>
  </si>
  <si>
    <t xml:space="preserve">7. โครงการยกระดับศักยภาพ
ผู้ประกอบการ / กำลังแรงงาน
ในกลุ่มอุตสาหกรรมเป้าหมาย
ใน EEC ด้านอิเล็กทรอนิกส์
อัจฉริยะ ด้านยานยนต์ไฟฟ้า  </t>
  </si>
  <si>
    <t>เงินรายได้</t>
  </si>
  <si>
    <t>-</t>
  </si>
  <si>
    <t>1.1 การวิจัยเกี่ยวกับความยากจน</t>
  </si>
  <si>
    <t>1.2 สัดส่วนนักศึกษาที่ได้รับความช่วยเหลือทางการเงินเนื่องจากความยากจน</t>
  </si>
  <si>
    <t>1.3 โครงการต่อต้านความยากจนของมหาวิทยาลัย</t>
  </si>
  <si>
    <t>1.4 โครงการต่อต้านความยากจนในชุมชน</t>
  </si>
  <si>
    <t>2.1 การวิจัยเกี่ยวกับความหิวโหย</t>
  </si>
  <si>
    <t>2.2 ขยะอาหารในวิทยาเขต (Campus food waste)</t>
  </si>
  <si>
    <t>2.3 ความหิวโหยของนักศึกษา</t>
  </si>
  <si>
    <t>2.4 สัดส่วนบัณฑิตที่สำเร็จการศึกษาด้านเกษตรกรรม/เพาะเลี้ยงสัตว์น้ำที่มีแง่มุมความยั่งยืน</t>
  </si>
  <si>
    <t>2.5 ความหิวโหยในระดับชาติ</t>
  </si>
  <si>
    <t>3.1 การวิจัยด้านสุขภาพและความเป็นอยู่ที่ดี</t>
  </si>
  <si>
    <t>3.2 จำนวนบัณฑิตที่สำเร็จการศึกษาในสาขาวิชาชีพด้านสุขภาพ</t>
  </si>
  <si>
    <t>3.3 ความร่วมมือและบริการด้านสุขภาพ</t>
  </si>
  <si>
    <t>4.1 การวิจัยเกี่ยวกับการศึกษาระดับปฐมวัยและการเรียนรู้ตลอดชีวิต</t>
  </si>
  <si>
    <t>4.2 สัดส่วนบัณฑิตที่มีคุณวุฒิการสอน</t>
  </si>
  <si>
    <t>4.3 มาตรการการเรียนรู้ตลอดชีวิต</t>
  </si>
  <si>
    <t>4.4 สัดส่วนนักศึกษารุ่นแรก (First-generation students)</t>
  </si>
  <si>
    <t>5.1 การวิจัยเกี่ยวกับความเท่าเทียมทางเพศ</t>
  </si>
  <si>
    <t>5.2 สัดส่วนนักศึกษารุ่นแรกที่เป็นเพศหญิง</t>
  </si>
  <si>
    <t>5.3 มาตรการการเข้าถึงของนักศึกษา</t>
  </si>
  <si>
    <t>5.4 สัดส่วนนักวิชาการอาวุโสที่เป็นเพศหญิง</t>
  </si>
  <si>
    <t>5.5 สัดส่วนของผู้หญิงที่ได้รับปริญญา</t>
  </si>
  <si>
    <t>5.6 มาตรการความก้าวหน้าของผู้หญิง</t>
  </si>
  <si>
    <t>6.1 การวิจัยด้านน้ำ</t>
  </si>
  <si>
    <t>6.2 ปริมาณการใช้น้ำต่อคน</t>
  </si>
  <si>
    <t>6.3 การใช้น้ำและการดูแลน้ำ</t>
  </si>
  <si>
    <t>6.4 การนำน้ำกลับมาใช้ใหม่ (Water reuse)</t>
  </si>
  <si>
    <t>6.5 น้ำในชุมชน</t>
  </si>
  <si>
    <t>7.1 การวิจัยด้านพลังงานสะอาด</t>
  </si>
  <si>
    <t>7.2 มาตรการของมหาวิทยาลัยเพื่อพลังงานสะอาดที่เข้าถึงได้</t>
  </si>
  <si>
    <t>7.3 ความหนาแน่นของการใช้พลังงาน</t>
  </si>
  <si>
    <t>7.4 พลังงานและชุมชน</t>
  </si>
  <si>
    <t>7.5 การใช้พลังงานคาร์บอนต่ำ</t>
  </si>
  <si>
    <t>8.1 การวิจัยเกี่ยวกับการเติบโตทางเศรษฐกิจและการจ้างงาน</t>
  </si>
  <si>
    <t>8.2 แนวทางปฏิบัติในการจ้างงาน</t>
  </si>
  <si>
    <t>8.3 ค่าใช้จ่ายต่อพนักงาน</t>
  </si>
  <si>
    <t>8.4 สัดส่วนนักศึกษาที่เข้ารับการฝึกงาน</t>
  </si>
  <si>
    <t>8.5 สัดส่วนพนักงานที่มีสัญญาจ้างงานที่มั่นคง</t>
  </si>
  <si>
    <t>9.1 การวิจัยด้านอุตสาหกรรม นวัตกรรม และโครงสร้างพื้นฐาน</t>
  </si>
  <si>
    <t>9.2 สิทธิบัตรที่อ้างถึงงานวิจัยของมหาวิทยาลัย</t>
  </si>
  <si>
    <t>9.3 บริษัทแยกจากมหาวิทยาลัย (University spin offs)</t>
  </si>
  <si>
    <t>9.4 รายได้จากการวิจัยจากอุตสาหกรรมและการพาณิชย์</t>
  </si>
  <si>
    <t>10.1 การวิจัยเกี่ยวกับการลดความไม่เท่าเทียม</t>
  </si>
  <si>
    <t>10.2 นักศึกษารุ่นแรก</t>
  </si>
  <si>
    <t>10.3 นักศึกษาต่างชาติจากประเทศกำลังพัฒนา</t>
  </si>
  <si>
    <t>10.4 สัดส่วนนักศึกษาที่มีความทุพพลภาพ</t>
  </si>
  <si>
    <t>10.5 สัดส่วนพนักงานที่มีความทุพพลภาพ</t>
  </si>
  <si>
    <t>10.6 มาตรการต่อต้านการเลือกปฏิบัติ</t>
  </si>
  <si>
    <t>11.1 การวิจัยด้านเมืองและชุมชนที่ยั่งยืน</t>
  </si>
  <si>
    <t>11.2 การสนับสนุนศิลปะและมรดก</t>
  </si>
  <si>
    <t>11.3 ค่าใช้จ่ายด้านศิลปะและมรดก</t>
  </si>
  <si>
    <t>11.4 แนวทางปฏิบัติที่ยั่งยืน</t>
  </si>
  <si>
    <t>12.1 การวิจัยด้านการบริโภคและการผลิตที่รับผิดชอบ</t>
  </si>
  <si>
    <t>12.2 มาตรการปฏิบัติการ</t>
  </si>
  <si>
    <t>12.3 สัดส่วนของเสียที่รีไซเคิล</t>
  </si>
  <si>
    <t>12.4 การตีพิมพ์รายงานความยั่งยืน</t>
  </si>
  <si>
    <t>13.1 การวิจัยด้านการรับมือการเปลี่ยนแปลงสภาพภูมิอากาศ</t>
  </si>
  <si>
    <t>13.2 การใช้พลังงานคาร์บอนต่ำ</t>
  </si>
  <si>
    <t>13.3 มาตรการการศึกษาด้านสิ่งแวดล้อม</t>
  </si>
  <si>
    <t>13.4 ความมุ่งมั่นในการเป็นมหาวิทยาลัยที่เป็นกลางทางคาร์บอน</t>
  </si>
  <si>
    <t>14.1 การวิจัยด้านชีวิตใต้ผืนน้ำ</t>
  </si>
  <si>
    <t>14.2 การสนับสนุนระบบนิเวศทางน้ำผ่านการศึกษา</t>
  </si>
  <si>
    <t>14.3 การสนับสนุนระบบนิเวศทางน้ำผ่านการปฏิบัติ</t>
  </si>
  <si>
    <t>14.4 การกำจัดของเสียที่คำนึงถึงแหล่งน้ำ</t>
  </si>
  <si>
    <t>14.5 การรักษาระบบนิเวศในท้องถิ่น</t>
  </si>
  <si>
    <t>15.1 การวิจัยด้านระบบนิเวศบนบก</t>
  </si>
  <si>
    <t>15.2 การสนับสนุนระบบนิเวศบนบกผ่านการศึกษา</t>
  </si>
  <si>
    <t>15.3 การสนับสนุนระบบนิเวศบนบกผ่านการปฏิบัติ</t>
  </si>
  <si>
    <t>15.4 การกำจัดของเสียที่คำนึงถึงผืนดิน</t>
  </si>
  <si>
    <t>16.1 การวิจัยด้านสันติภาพและความยุติธรรม</t>
  </si>
  <si>
    <t>16.2 มาตรการธรรมาภิบาลของมหาวิทยาลัย</t>
  </si>
  <si>
    <t>16.3 การทำงานร่วมกับรัฐบาล</t>
  </si>
  <si>
    <t>16.4 สัดส่วนบัณฑิตที่สำเร็จการศึกษาด้านกฎหมายและการบังคับใช้กฎหมาย</t>
  </si>
  <si>
    <t>17.1 การวิจัยด้านความร่วมมือเพื่อเป้าหมาย</t>
  </si>
  <si>
    <t>17.2 ความสัมพันธ์เพื่อสนับสนุนเป้าหมาย</t>
  </si>
  <si>
    <t>17.3 การตีพิมพ์รายงาน SDG</t>
  </si>
  <si>
    <t>17.4 การศึกษาเพื่อ SDGs</t>
  </si>
  <si>
    <t>แหล่ง
งบประมาณ</t>
  </si>
  <si>
    <t>พัฒนาสมรรถนะนักศึกษาสาขา
วิชาคณิตศาสตร์เฉพาะด้าน</t>
  </si>
  <si>
    <t>อบรมเชิงปฏิบัติการการทำวิจัยทางการศึกษา</t>
  </si>
  <si>
    <t>นิติศาสตร์สัมพันธ์ ครั้งที่ 12</t>
  </si>
  <si>
    <t>Local Innovation Challenge: เวทีนวัตกรรมขับเคลื่อนท้องถิ่นสู่อนาคต</t>
  </si>
  <si>
    <t>คณะวิทยาศาสตร์และเทคโนโลยี</t>
  </si>
  <si>
    <t>บัณฑิตวิทยาลัย</t>
  </si>
  <si>
    <t>พัฒนาและปรับปรุงหลักสูตร</t>
  </si>
  <si>
    <t>เพิ่มพูนความรู้ทางดนตรีสากล</t>
  </si>
  <si>
    <t>อบรมจิตเพื่อพัฒนาคุณภาพชีวิต</t>
  </si>
  <si>
    <t>คณะครุศาสตร์</t>
  </si>
  <si>
    <t>พิธีพระราชทานปริญญาบัตร</t>
  </si>
  <si>
    <t>สนอ.กองพัฒนานักศึกษา</t>
  </si>
  <si>
    <t>บริหารงานคณะพยาบาลศาสตร๋</t>
  </si>
  <si>
    <t>บริหารจัดการสาขาชีววิทยาประยุกต์</t>
  </si>
  <si>
    <t>ความร่วมมือกับ ม.จีน</t>
  </si>
  <si>
    <t>เงินประจำตำแหน่ง</t>
  </si>
  <si>
    <t>งานวิเทศสัมพันธ์</t>
  </si>
  <si>
    <t>สถาบันเศรษฐกิจพอเพียง</t>
  </si>
  <si>
    <t>สนอ.กองงบกลาง</t>
  </si>
  <si>
    <t>สนอ.กองนโยบายและแผน</t>
  </si>
  <si>
    <t>สนอ.งานธุรการ</t>
  </si>
  <si>
    <t>สนอ.งานนิติกร</t>
  </si>
  <si>
    <t>สนอ.งานประกันคุณภาพ</t>
  </si>
  <si>
    <t>สนอ.งานประชุมและพิธีการ</t>
  </si>
  <si>
    <t>สนอ.งานพัสดุ</t>
  </si>
  <si>
    <t>การจัดการศึกษา</t>
  </si>
  <si>
    <t>บริหารงานกลางอธิการบดี</t>
  </si>
  <si>
    <t>ส่งเสริมและพัฒนากีฬาบุคลากร</t>
  </si>
  <si>
    <t>บริหารงานกองนโยบายและแผน</t>
  </si>
  <si>
    <t>บริหารจัดการกลุ่มงานธุรการ</t>
  </si>
  <si>
    <t>โครงการบริหารจัดการงานนิติการ</t>
  </si>
  <si>
    <t>โครงการประเมินคุณภาพการศึกษา</t>
  </si>
  <si>
    <t>บริหารจัดการงานพัสดุ</t>
  </si>
  <si>
    <t>สนอ.งานยานพาหนะ</t>
  </si>
  <si>
    <t>สนอ.งานหารายได้</t>
  </si>
  <si>
    <t>สนอ.งานอาคารสถานที่</t>
  </si>
  <si>
    <t>สนอ.หน่วยงานคลัง</t>
  </si>
  <si>
    <t>สนอ.หน่วยงานบริหารงานบุคคล</t>
  </si>
  <si>
    <t>สนอ.หน่วยงานบางคล้า</t>
  </si>
  <si>
    <t>หน่วยตรวจสอบภายใน</t>
  </si>
  <si>
    <t>บริหารจัดการกลุ่มงานยานพาหนะ</t>
  </si>
  <si>
    <t>พัฒนากลุ่มงานยานพาหนะ</t>
  </si>
  <si>
    <t>ค่าตอบแทนผู้ควบคุมงานก่อสร้าง</t>
  </si>
  <si>
    <t>บริหารจัดการงานอาคารสถานที่</t>
  </si>
  <si>
    <t>โครงการบริหารจัดการงานเลขานุการ</t>
  </si>
  <si>
    <t>บริหารจัดการงานคลัง</t>
  </si>
  <si>
    <t>ค่าใช้จ่ายบุคลากรเงินรายได้</t>
  </si>
  <si>
    <t>บริหารงานวัสดุกลางบางคล้า</t>
  </si>
  <si>
    <t>บริหารจัดการงานเทคโนโลยีสารสนเทศและการสื่อสาร</t>
  </si>
  <si>
    <t>บริหารจัดการหน่วยตรวจสอบภายใน</t>
  </si>
  <si>
    <t>จัดการเรียนโรงเรียนสาธิตฯ</t>
  </si>
  <si>
    <t>สมทบกองทุนสวัสดิการ</t>
  </si>
  <si>
    <t>บริหารจัดการงานบริหารงานบุคคล</t>
  </si>
  <si>
    <t>งานประชาสัมพันธ์ทุกรูปแบบ</t>
  </si>
  <si>
    <t>สนอ.งานประชาสัมพันธ์</t>
  </si>
  <si>
    <t>ผลิตวารสารวิชาการ</t>
  </si>
  <si>
    <t>ทุนสนับสนุนการศึกษา</t>
  </si>
  <si>
    <t>พัฒนาบุคลากรกลาง</t>
  </si>
  <si>
    <t>ค่าบริการสื่อสารความเร็วสูง</t>
  </si>
  <si>
    <t>สนับสนุนการดำเนินงานพัสดุ</t>
  </si>
  <si>
    <t>รายการบุคลากรภาครัฐ</t>
  </si>
  <si>
    <t>สนับสนุนการเรียนการสอน</t>
  </si>
  <si>
    <t>เสริมสร้างสมรรถนะทาง
วิชาชีพครูด้วยการแลกเปลี่ยน
เรียนรู้ด้านภาษาและวัฒนธรรมจีน</t>
  </si>
  <si>
    <t>ค่ายอาสาพัฒนาความรู้ทางฟิสิกส์
ให้กับโรงเรียนในเครือข่าย</t>
  </si>
  <si>
    <t>บริการวิชาการสหวิทยาการ
เชิงปฏิบัติการสอน 'ทักษะมัคคุเทศก์กับการสร้างครู
มืออาชีพ'</t>
  </si>
  <si>
    <t>อบรมเชิงปฏิบัติการ: 
การออกแบบบอร์ดเกม
เพื่อการศึกษา</t>
  </si>
  <si>
    <t>พัฒนานักศึกษาครูสังคมศึกษา
เชิงปฏิบัติการ : เสริมสร้าง
สมรรถนะจากภาคสนามสู่
การสอนในบริบทโลกยุคใหม่</t>
  </si>
  <si>
    <t>ห้องเรียนสัญจรเพื่อพัฒนา
ศักยภาพและวิชาการนักศึกษา
สาขาวิชาสังคมศึกษา</t>
  </si>
  <si>
    <t>เสริมสรรถนะและอัตลักษณ์
ว่าที่ครูภาษาไทย สู่รั้วครุศาสตร์
ราชนครินทร์</t>
  </si>
  <si>
    <t>ยกระดับคุณภาพการผลิตบัณฑิต
และส่งเสริมสมรรถนะนักศึกษา
คณะครุศาสตร์ตามมาตรฐาน
วิชาชีพครู</t>
  </si>
  <si>
    <t>พัฒนาอาจารย์ สำหรับหลักสูตร
ประกาศนียบัตรบัณฑิตวิชาชีพครู</t>
  </si>
  <si>
    <t>พัฒนานักศึกษาตามมาตรฐาน
วิชาชีพครู สำหรับนักศึกษาหลัก
สูตรประกาศนียบัตรบัณฑิต
วิชาชีพครู</t>
  </si>
  <si>
    <t>พัฒนาศักยภาพอาจารย์
และนักศึกษาหลักสูตรครุศาสตร
มหาบัณฑิต สาขาวิชาหลักสูตร
และการสอน</t>
  </si>
  <si>
    <t>ค่ายเคมีอาสา ปีที่ 2 'อบรมเชิง
ปฏิบัติการการผลิตสบู่สมุนไพร
แนวทางสร้างรายได้และอาชีพ
ในโรงเรียน'</t>
  </si>
  <si>
    <t>พัฒนาการเรียนรู้ภาษาไทย
เชิงบูรณาการตามรอยประวัติ
ศาสตร์และศิลปวัฒนธรรมไทย</t>
  </si>
  <si>
    <t>พัฒนาศักยภาพอาจารย์
และนักศึกษาหลักสูตรครุศาสตร
บัณฑิต สาขาวิชาภาษาไทย</t>
  </si>
  <si>
    <t>บริหารจัดการคณะมนุษยศาสตร์
และสังคมศาสตร์ (ระดับบัณฑิต
ศึกษา)</t>
  </si>
  <si>
    <t>เทคโนโลยีฯ</t>
  </si>
  <si>
    <t>สำนักส่งเสริมฯ</t>
  </si>
  <si>
    <t>วิทยาการจัดการ</t>
  </si>
  <si>
    <t>วิทยาศาสตร์ฯ</t>
  </si>
  <si>
    <t>พยาบาลศาสตร์</t>
  </si>
  <si>
    <t>บริหารมนุษยศาสตร์ฯ</t>
  </si>
  <si>
    <t>มนุษยศาสตร์ฯ</t>
  </si>
  <si>
    <t>จัดซื้อครุภัณฑ์มนุษยศาสตร์ฯ</t>
  </si>
  <si>
    <t>บริหารจัดการสำนักงานวิทยาศาสตร์ฯ</t>
  </si>
  <si>
    <t>บริหาจัดการศูนย์ศิลปะฯ</t>
  </si>
  <si>
    <t>ศูนย์ศิลปะฯ</t>
  </si>
  <si>
    <t>ส่งเสริมพัฒนางานศูนย์ศิลปะฯ</t>
  </si>
  <si>
    <t>(สพก.)</t>
  </si>
  <si>
    <t>สนอ.งานเลขาฯ</t>
  </si>
  <si>
    <t>สนอ.สนง.สภามหาวิทยาลัย</t>
  </si>
  <si>
    <t>บริหารจัดการสำนักวิทยบริการฯ</t>
  </si>
  <si>
    <t>สำนักวิทยบริการฯ</t>
  </si>
  <si>
    <t>โรงเรียนสาธิตฯ</t>
  </si>
  <si>
    <t>โครงการสนับสนุนการจัดการเรียนการสอนวิทยาการจัดการ</t>
  </si>
  <si>
    <t>บริหารจัดการมนุษยศาสตร์ฯ
(ร่วมมือกับม.จีน)</t>
  </si>
  <si>
    <t>สนับสนุนการจัดการเรียนการสอน
และบริหารจัดการสาขาวิชาเทคโนโลยี
สารสนเทศ</t>
  </si>
  <si>
    <t>บริหารจัดการสาขาวิชาคณิตศาสตร์
และสถิติประยุกต์</t>
  </si>
  <si>
    <t>ส่งเสริมและพัฒนาการจัดการเรียน
การสอนสาขาวิชาฟิสิกส์ประยุกต์</t>
  </si>
  <si>
    <t>พัฒนาระบบบริหารวิทยาศาสตร์ฯ
แบบมีส่วนร่วม</t>
  </si>
  <si>
    <t>พัฒนาสำนักงานคณะวิทยาศาสตร์ฯ
(รายได้)</t>
  </si>
  <si>
    <t>บริหารจัดการงานศูนย์ภาษาและวิเทศ
สัมพันธ์</t>
  </si>
  <si>
    <t>ความร่วมมือเครือข่ายภายใน
และต่างประเทศ</t>
  </si>
  <si>
    <t>โครงการประชาสัมพันธ์หลักสูตรระดับ
บัณฑิตศึกษา</t>
  </si>
  <si>
    <t>โครงการบริหารจัดการสำนักงาน
บัณฑิตศึกษา</t>
  </si>
  <si>
    <t>ประชุมแลกเปลี่ยนเรียนรู้ทางด้าน
ศิลปะและวัฒนธรรม (ปันส่วนบัณฑิต)</t>
  </si>
  <si>
    <t>บริหารจัดการสำนักงานสถาบันพัฒนา
ศักยภาพกำลังคนแห่งอนาคต</t>
  </si>
  <si>
    <t>การบริหารจัดการสถาบันเศรษฐกิจ
พอเพียง</t>
  </si>
  <si>
    <t>เงินประจำตำแหน่งและค่าตอบแทน
เทียบเท่าเงินประจำตำแหน่งประเภท
ผู้บริหาร</t>
  </si>
  <si>
    <t>บริหารงานกลางสำนักงานอธิการบดี
(ป.บัณฑิต)</t>
  </si>
  <si>
    <t>สนับสนุนการบริหารงานกลาง
สำนักงานอธิการบดี (ปันส่วนบัณฑิต)</t>
  </si>
  <si>
    <t>งานกิจกรรมนักศึกษาและบริหารงาน
ทั่วไป</t>
  </si>
  <si>
    <t>โครงการบริหารจัดการและพัฒนา
บุคลากรด้านการประกันคุณภาพ
การศึกษา</t>
  </si>
  <si>
    <t>โครงการบริหารจัดการกลุ่มงานประชุม
และพิธีการ</t>
  </si>
  <si>
    <t>ค่าตอบแทนคณะกรรมการกำหนด
TOR/เปิดซองฯ และค่าบำรุงระบบ 
3 มิติ (ปันส่วนบัณฑิต)</t>
  </si>
  <si>
    <t>จัดซื้อวัสดุและปรับปรุงซ่อมแซม
ทรัพย์สินภายในมหาวิทยาลัย</t>
  </si>
  <si>
    <t>ค่าสาธารณูปโภคและค่าขนส่ง
ไปรษณีย์ของมหาวิทยาลัย</t>
  </si>
  <si>
    <t>โครงการบริหารจัดการกลุ่มงานจัดหา
รายได้</t>
  </si>
  <si>
    <t>โครงการบริหารจัดการสำนักงาน
สภามหาวิทยาลัย</t>
  </si>
  <si>
    <t>จ่ายค่าประกันของเสียหายให้กับ
บัณฑิตที่สำเร็จการศึกษาและจ่าย
ถอนคืนค่าลงทะเบียน</t>
  </si>
  <si>
    <t>โครงการบริหารจัดการสภาคณาจารย์
และข้าราชการ</t>
  </si>
  <si>
    <t>บริหารจัดการงานทะเบียนและ
ประมวลผล</t>
  </si>
  <si>
    <t>บริหารจัดการคณะกรรมการข้อมูล
และยุทธศาสตร์มหาวิทยาลัยราชภัฏ
ราชนครินทร์</t>
  </si>
  <si>
    <t>สนับสนุนการบริหารจัดการสำนักงาน
คณบดีครุศาสตร์ (งป.)</t>
  </si>
  <si>
    <t>บริหารจัดการสำนักงานมนุษยศาสตร์ฯ
(งป.)</t>
  </si>
  <si>
    <t>พัฒนาศูนย์วิทยาศาสตร์และ
วิทยาศาสตร์ประยุกต์</t>
  </si>
  <si>
    <t>สนับสนุนการบริหารงานกองพัฒนา
นักศึกษา</t>
  </si>
  <si>
    <t>ค่าเช่าที่ดิน ประจำปีงบประมาณ
พ.ศ.2569</t>
  </si>
  <si>
    <t>พัฒนาและปรับปรุงสิ่งก่อสร้างภายใน
มหาวิทยาลัยราชภัฏราชนครินทร์</t>
  </si>
  <si>
    <t>สนับสนุนการดำเนินงานพัสดุ 
(ปันส่วนบัณฑิต)</t>
  </si>
  <si>
    <t>ปรับปรุงป้องกันและเตือนอัคคีภัย
ประจำอาคารเรียน</t>
  </si>
  <si>
    <t>ค่าสาธารณูปโภค (ค่าไฟฟ้า ค่าน้ำ
ประปา และค่าโทรศัพท์)</t>
  </si>
  <si>
    <t>ค่าตอบแทนเหมาจ่ายแทนการจัดหา
รถประจำตำแหน่ง</t>
  </si>
  <si>
    <t>ปรับปรุงซ่อมแซมภายในพื้นที่ มรร.
บางคล้า</t>
  </si>
  <si>
    <t>โครงการสนับสนุนค่าใช้จ่ายในการ
จัดการศึกษาตั้งแต่ระดับอนุบาลจนจบ
การศึกษาขั้นพื้นฐาน</t>
  </si>
  <si>
    <t>ติดตาม ตรวจสอบ และประเมินผลงาน
ของมหาวิทยาลัยและคณะ</t>
  </si>
  <si>
    <t>โครงการทบทวนปรับแผนยุทธศาสตร์
และประกันคุณภาพ EdPEx 
วิทยาศาสตร์ฯ</t>
  </si>
  <si>
    <t>โครงการเตรียมความพร้อมงานบริการ
สำนักงานวิทยาการจัดการ</t>
  </si>
  <si>
    <t>โครงการพัฒนาระบบฐานข้อมูลบริการ
วิชาการมหาวิทยาลัยราชภัฏ</t>
  </si>
  <si>
    <t>จัดซื้อพร้อมติดตั้งเครื่องคอมพิวเตอร์
All in One สำหรับประมวลผล 
อุปกรณ์ป้องกันการบุกรุกเว็บไซต์ 
(Web Application Firewall) 
และงานติดตั้งสายสัญญาณใยแก้ว
นำแสง (Fiber Optic) ต.หน้าเมือง 
อ.เมือง จ.ฉะเชิงเทรา</t>
  </si>
  <si>
    <t>สนับสนุนงานวิทยบริการและวัสดุ
การศึกษา</t>
  </si>
  <si>
    <t>โครงการบริหารจัดการการดำเนินงาน
ของสถาบันวิจัยฯ</t>
  </si>
  <si>
    <t>โครงการสนับสนุนการประชุมวิชาการ
และการเผยแพร่ผลงานวิชาการ</t>
  </si>
  <si>
    <t>โครงการพัฒนาศักยภาพอาจารย์
ที่ปรึกษาวิทยาการจัดการ</t>
  </si>
  <si>
    <t>โครงการปรับปรุงและพัฒนาหลักสูตร
ของวิทยาการจัดการ</t>
  </si>
  <si>
    <t>โครงการพัฒนาศักยภาพอาจารย์
เพื่อพัฒนาการสอน การวิจัย และการ
เข้าสู่ตำแหน่งทางวิชาการ</t>
  </si>
  <si>
    <t>โครงการพัฒนาศักยภาพของบุคลากร
สายวิชาการเพื่อเข้าสู่ตำแหน่ง
ทางวิชาการ เทคโนโลยีฯ</t>
  </si>
  <si>
    <t>สนับสนุนการขอกำหนดตำแหน่ง
ทางวิชาการ</t>
  </si>
  <si>
    <t>โครงการพัฒนาบุคลากรบัณฑิตศึกษา
และบุคลากรสำนักส่งเสริมฯ</t>
  </si>
  <si>
    <t>ยกระดับคุณภาพบริหารจัดการสำนัก
ส่งเสริมงานวิชาการและทะเบียน</t>
  </si>
  <si>
    <t>แนะแนวประชาสัมพันธ์หลักสูตร
ระดับอุดมศึกษาเชิงรุก</t>
  </si>
  <si>
    <t>ยุทธศาสตร์ที่ 1 การพัฒนาท้องถิ่น ( 3 เป้าประสงค์ / 11 ตัวชี้วัด / 3 กลยุทธ์ )</t>
  </si>
  <si>
    <t>ทะนุบำรุงศิลปะและ
วัฒนธรรมเพื่อสร้างความ
เข้มแข็ง และสร้างคุณค่า
ของชุมชน สู่การจัดการ
เชิงเศรษฐกิจสร้างสรรค์
และร่วมสมัย</t>
  </si>
  <si>
    <t>ยุทธศาสตร์ที่ 2 การผลิตและพัฒนาครู ( 1 เป้าประสงค์ / 7 ตัวชี้วัด / 1 กลยุทธ์ )</t>
  </si>
  <si>
    <t>ยุทธศาสตร์ที่ 4 การพัฒนาระบบบริหารจัดการ ( 2 เป้าประสงค์ / 11 ตัวชี้วัด / 4 กลยุทธ์ )</t>
  </si>
  <si>
    <t>โครงการสัมมนาการวิพากษ์
หลักสูตรเทคโนโลยีบัณฑิต
สาขาวิชาเทคโนโลยีอุตสาหกรรม
สมัยใหม่ (ต่อเนื่อง) หลักสูตรใหม่
พ.ศ. 2569</t>
  </si>
  <si>
    <t>โครงการการจัดการเรียน
การสอนด้านสังคมศาสตร์</t>
  </si>
  <si>
    <t>โครงการการจัดการเรียน
การสอนด้านวิทยาศาสตร์</t>
  </si>
  <si>
    <t>ประชุมสภาวิชาการมหาวิทยาลัย
ราชภัฏราชนครินทร์</t>
  </si>
  <si>
    <t>อบรมเชิงปฏิบัติการสร้างสรรค์
ผลงานศิลปะในศตวรรษที่ 21</t>
  </si>
  <si>
    <t>ส่งเสริมความสัมพันธ์รวมพลัง
จิตอาสานักศึกษาสาขาวิชาการ
ศึกษาปฐมวัยบูรณาการอัตลักษณ์
ของมหาวิทยาลัย 'จิตอาสา ใฝ่รู้ 
สู้งาน' สู่การพัฒนาโรงเรียน
ในท้องถิ่น</t>
  </si>
  <si>
    <t>ยกระดับการจัดการเรียนการสอน
และการเป็นนวัตกรตามศาสตร์
พระราชาเพื่อส่งเสริมทักษะ 
Soft Skill และการเรียนรู้ใน
ศตวรรษที่ 21 สู่ครูปฐมวัย
ยุคดิจิทัลตามหลักปรัชญา
เศรษฐกิจพอเพียงเพื่อการพัฒนา
ชุมชน</t>
  </si>
  <si>
    <t>ยกระดับการจัดการเรียน
การสอนด้านนวัตกรรมทางการ
ศึกษาปฐมวัยศึกษาดูงาน
และแลกเปลี่ยนเรียนรู้ทางวิชาการ
วิจัยสำหรับอาจารย์และนักศึกษา
เพื่อเตรียมความพร้อมสู่ครูปฐมวัย
ยุคดิจิทัล</t>
  </si>
  <si>
    <t>พัฒนาทักษะทางศิลปะการแสดง :
ติดอาวุธและเตรียมความพร้อม
สู่การเป็นครูนาฏศิลป์มืออาชีพ</t>
  </si>
  <si>
    <t>สนับสนุนการบริหารจัดการ
สาขาวิชาภาษาอังกฤษ</t>
  </si>
  <si>
    <t>ศึกษาดูงานเพื่อพัฒนาบัณฑิต
ให้มีทักษะตามมาตรฐาน
และวิชาชีพด้านภาษาอังกฤษ
เพื่อการท่องเที่ยว</t>
  </si>
  <si>
    <t>พัฒนาบัณฑิตเพื่อเสริมสร้าง
สมรรถนะตามมาตรฐานและ
คุณวุฒิอาชีพ</t>
  </si>
  <si>
    <t>เตรียมฝึกประสบการณ์วิชาชีพ
ของนักศึกษาสาขาวิชาดนตรีสากล</t>
  </si>
  <si>
    <t>พิธีไหว้ครูนาฏดุริยางคศิลป์ไทย
ประจำปีการศึกษา 2568</t>
  </si>
  <si>
    <t>ร่วมงานเครือข่ายการพัฒนาชุมชน
ท้องถิ่นและสังคมระดับชาติ (CSD)</t>
  </si>
  <si>
    <t>เตรียมความพร้อมสู่วิชาชีพ
นักกฎหมาย</t>
  </si>
  <si>
    <t>พัฒนาศักยภาพการจัดการเรียน
การสอนสาขาวิชานิติศาสตร์</t>
  </si>
  <si>
    <t>พัฒนาภาวะผู้นำและศักยภาพ
วิชาการทางรัฐศาสตร์</t>
  </si>
  <si>
    <t>พัฒนาทักษะการใช้เทคโนโลยี
ปัญญาประดิษฐ์ เพื่อการเรียนรู้
ในศตวรรษที่ 21</t>
  </si>
  <si>
    <t>อบรมเชิงปฏิบัติการใช้เทคโนโลยี
ปัญญาประดิษฐ์เพื่อการเรียนรู้
เชิงสร้างสรรค์ของนักศึกษา
ระดับปริญญาตรี</t>
  </si>
  <si>
    <t>พัฒนาทักษะภาษาและวัฒนธรรม
เพื่อการทำงานในองค์กรญี่ปุ่น</t>
  </si>
  <si>
    <t>สร้างเสริมความรู้วัฒนธรรมญี่ปุ่น
และทักษะการทำงานกับคนญีปุ่น</t>
  </si>
  <si>
    <t>สร้างงานศิลป์เรียนรู้ส่งเสริม
ทักษะที่จำเป็นในศตวรรษที่ 21</t>
  </si>
  <si>
    <t>พัฒนาสมรรถนะและทักษะ
นักศึกษารัฐประศาสนศาสตร์
สู่ความเป็นมืออาชีพ</t>
  </si>
  <si>
    <t>จัดซื้อวัสดุสำหรับพัฒนา
สมรรถนะและทักษะการเรียน
การสอนนักศึกษา
รัฐประศาสนศาสตร์</t>
  </si>
  <si>
    <t>EEC LOCAL NEXT GEN
CHACHOENGSAO : เครือข่าย
บัณฑิตพันธมิตรท้องถิ่นอัจฉริยะ
ฉะเชิงเทรา</t>
  </si>
  <si>
    <t>พัฒนาทักษะดิจิทัลและการ
วิเคราะห์ข้อมูลสำหรับนักศึกษา
ปริญญาโท</t>
  </si>
  <si>
    <t>จัดซื้อวัสดุสำหรับพัฒนา
สมรรถนะและทักษะการเรียน
การสอนนักศึกษา
รัฐประศาสนศาสตรมหาบัณฑิต</t>
  </si>
  <si>
    <t>อบรมเสริมสร้างทักษะองค์ความรู้
ด้านสังคมศาสตร์และการสร้าง
เครือข่ายทางวิชาการพัฒนาสังคม</t>
  </si>
  <si>
    <t>ประชาสัมพันธ์หลักสูตร
นิติศาตรบัณฑิตและเติมความรู้
ทางกฎหมาย</t>
  </si>
  <si>
    <t>โครงการพัฒนาทักษะวิชาชีพ
และการเรียนรู้ตลอดชีวิต
ของนักศึกษาวิทยาการจัดการ</t>
  </si>
  <si>
    <t>โครงการพัฒนาคุณภาพการจัด
การศึกษาสาขาวิชาการท่องเที่ยว
และการโรงแรม</t>
  </si>
  <si>
    <t>โครงการพัฒนาศักยภาพการ
จัดการเรียนการสอนของสาขา
วิชาการจัดการเพื่อรองรับ
การพัฒนาท้องถิ่น</t>
  </si>
  <si>
    <t>โครงการนิเทศศาสตร์ 360 
พัฒนาทักษะการสื่อสารและ
การทำงานร่วมกันในศตวรรษที่ 21</t>
  </si>
  <si>
    <t>บริหารจัดการสาขาวิชา
การอาหารและธุรกิจบริการ</t>
  </si>
  <si>
    <t>โครงการพัฒนาบัณฑิตให้มีทักษะ
ตามมาตรฐานและคุณวุฒิอาชีพ
มีสมรรถนะตรงตามความต้องการ
ของสถานประกอบการ</t>
  </si>
  <si>
    <t>โครงการพัฒนาทักษะวิชาชีพ
วิศวกรรม วิชาการ งานวิจัย ในยุค
อุตสาหกรรมไทยแลนด์ 4.0</t>
  </si>
  <si>
    <t>โครงการพัฒนาทักษะและ
ยกระดับการเรียนการสอนสาขา
วิชาวิศวกรรมโลจิสติกส์และ
กระบวนการ</t>
  </si>
  <si>
    <t>โครงการการจัดการเรียน
การสอนนักศึกษาวิศวกรรม
ศาสตร์แบบบูรณาการ</t>
  </si>
  <si>
    <t>โครงการพัฒนาสมรรถนะ
นักศึกษา จัดซื้อวัสดุและครุภัณฑ์
การเรียนการเรียนการสอน 
หลักสูตรวิศวกรรมศาสตรบัณฑิต
สาขาวิชาวิศวกรรมการผลิต
อัตโนมัติ</t>
  </si>
  <si>
    <t>โครงการพัฒนานักศึกษาบัณฑิต
ศึกษา</t>
  </si>
  <si>
    <t>การพัฒนาและยกระดับคุณภาพ
หลักสูตรเพื่อรองรับการ
เปลี่ยนแปลงในยุคดิจิทัลและ
ตลาดแรงงาน</t>
  </si>
  <si>
    <t>โครงการจัดซื้อครุภัณฑ์การเรียน
การสอนสาขาวิชาวิศวกรรมไฟฟ้า
(งป.)</t>
  </si>
  <si>
    <t>โครงการจัดซื้อครุภัณฑ์การเรียน
การสอนหลักสูตรวิศวกรรมศาสตร
บัณฑิต สาขาวิชาวิศวกรรม
การผลิตอัตโนมัติ (งป.)</t>
  </si>
  <si>
    <t>โครงการซื้อครุภัณฑ์การเรียน
การสอนสาขาวิชาวิศวกรรม
เครื่องกลยานยนต์ (งป.)</t>
  </si>
  <si>
    <t>โครงการจัดซื้อครุภัณฑ์การเรียน
การสอนสาขาวิชาวิศวกรรม
โลจิสติกส์และกระบวนการ (งป.)</t>
  </si>
  <si>
    <t>พัฒนาบุคลิกภาพความเป็นครู
สานสัมพันธ์พี่น้องและสืบสาน
ศิลปวัฒนธรรม นักศึกษาและ
อาจารย์ สาขาวิชาวิทยาศาสตร์
ทั่วไป</t>
  </si>
  <si>
    <t>สัมมนาการวิจัยในชั้นเรียน
และเสริมสร้างคุณลักษณะ
อันพึงประสงค์สำหรับนักศึกษา
สาขาวิชาวิทยาศาสตร์ทั่วไป</t>
  </si>
  <si>
    <t>การพัฒนาบุคลิกภาพ 
และมนุษยสัมพันธ์ในองค์กร
สำหรับนักศึกษาครู</t>
  </si>
  <si>
    <t>พัฒนาทักษะดิจิทัลนักเทคโนโลยี
พันธุ์ใหม่ สู่โลกหุ่นยนต์และระบบ
อัตโนมัติ</t>
  </si>
  <si>
    <t>ปรับพื้นฐานภาษาอังกฤษ
และเตรียมความพร้อมสำหรับ
นักศึกษาปี 1</t>
  </si>
  <si>
    <t>ซ่อมแซมและจัดหาวัสดุใน
การเรียนการสอนดนตรีสากล</t>
  </si>
  <si>
    <t>จัดซื้อวัสดุสนับสนุนการจัด
การเรียนการสอน สาขาวิชา
ภาษาไทยสำหรับชาวต่างประเทศ</t>
  </si>
  <si>
    <t>ส่งเสริมการจัดเรียนการสอน
และพัฒนานักศึกษาสาขาวิชา
ภาษาไทยสำหรับชาวต่างประเทศ</t>
  </si>
  <si>
    <t>โครงการพัฒนาศักยภาพนักศึกษา
วิทยาการจัดการ</t>
  </si>
  <si>
    <t>โครงการพัฒนานักศึกษาสาขา
วิชาการตลาด</t>
  </si>
  <si>
    <t>โครงการพัฒนาศักยภาพนักศึกษา
สาขาวิชาการบัญชี</t>
  </si>
  <si>
    <t>โครงการเชิงปฏิบัติการพัฒนา
ศักยภาพนักศึกษา HRM 
ในศตวรรษที่ 21</t>
  </si>
  <si>
    <t>โครงการเพิ่มศักยภาพนักศึกษา
และอาจารย์สาขาวิชาคอมพิวเตอร์
ธุรกิจ</t>
  </si>
  <si>
    <t>โครงการสนับสนุนการจัด
การเรียนการสอนนักศึกษา
หลักสูตรบริหารธุรกิจมหาบัณฑิต</t>
  </si>
  <si>
    <t>โครงการพัฒนาสิ่งสนับสนุน
การเรียนรู้หลักสุตรบริหารธุรกิจ
มหาบัณฑิต</t>
  </si>
  <si>
    <t>โครงการพัฒนาเครือข่าย
เพื่อแลกเปลี่ยนผลงานอาจารย์
และนักศึกษา หลักสูตรปรัชญา
ดุษฎีบัณฑิต สาขาวิชา
วิทยาศาสตร์และนวัตกรรม
เพื่อการพัฒนา</t>
  </si>
  <si>
    <t>โครงการพัฒนาเครือข่าย
เพื่อแลกเปลี่ยนผลงานอาจารย์
และนักศึกษา หลักสูตร
วิทยาศาสตรมหาบัณฑิต</t>
  </si>
  <si>
    <t>โครงการส่งเสริมและพัฒนา
ศักยภาพนักศึกษาและศิษย์เก่า
วิทยาศาสตร์ฯ</t>
  </si>
  <si>
    <t>โครงการพัฒนาการเรียนการสอน
สาขาวิชาอาชีวอนามัยและความ
ปลอดภัย ปีงบประมาณ 2569</t>
  </si>
  <si>
    <t>โครงการพัฒนาทักษะวิชาชีพ
นักศึกษาสาขาวิชาอาชีวอนามัย
และความปลอดภัย</t>
  </si>
  <si>
    <t>จัดซื้อวัสดุ-อุปกรณ์สำหรับ
การปฏิบัติของนักศึกษาเกษตร</t>
  </si>
  <si>
    <t>โครงการศึกษาดูงานด้าน
เทคโนโลยีสารสนเทศ</t>
  </si>
  <si>
    <t>โครงการส่งเสริมการเผยแพร่
ผลงานวิชาการด้านคอมพิวเตอร์</t>
  </si>
  <si>
    <t>โครงการสร้างแรงบันดาลใจ
สานสายใยพี่น้อง CSIT</t>
  </si>
  <si>
    <t>โครงการ ส่งเสริมทักษะการเรียนรู้
ในศตวรรษที่ 21 ให้กับนักศึกษา
“เรียนรู้ห้องเรียนธรรมชาติ”</t>
  </si>
  <si>
    <t>โครงการอบรมเชิงปฏิบัติการ
เสริมทักษะทางด้านเคมี
และกระบวนการทางวิทยาศาสตร์</t>
  </si>
  <si>
    <t>โครงการสัมมนาฝึกประสบการณ์วิชาชีพสำหรับนักศึกษาสาขาวิชา
สาธารณสุขศาสตร์</t>
  </si>
  <si>
    <t>โครงการสร้างความร่วมมือ
เพื่อพัฒนาแหล่งเรียนรู้
และแหล่งฝึกประสบการณ์วิชาชีพ</t>
  </si>
  <si>
    <t>โครงการเตรียมฝึกประสบการณ์
วิชาชีพสำหรับนักศึกษาสาขาวิชา
สาธารณสุขศาสตร์</t>
  </si>
  <si>
    <t>สมทบกองทุนส่งเสริมและพัฒนา
กิจการนักศึกษา</t>
  </si>
  <si>
    <t>จัดซื้อชุดขยายสัญญาณเสียง
แบบดิจิตอล</t>
  </si>
  <si>
    <t>ครุภัณฑ์ประกอบห้องปฏิบัติการ
ทางภาษาฯ ( Language
Labotary) พร้อมติดตั้ง</t>
  </si>
  <si>
    <t>จัดซื้อชุดเครื่องดนตรีสากล
และเครื่องขยายเสียง</t>
  </si>
  <si>
    <t>การจัดซื้อครุภัณฑ์ทาง
วิทยาศาสตร์</t>
  </si>
  <si>
    <t>โครงการการจัดการเรียน
การสอนด้านเทคโนโลยี
และวิศวกรรมศาสตร์ 
เพื่อตอบสนองต่อความต้องการ
ของนักศึกษา (งป.)</t>
  </si>
  <si>
    <t>พัฒนาสิ่งสนับสนุนการเรียนรู้
(สาขาวิชารัฐศาสตร์)</t>
  </si>
  <si>
    <t>โครงการพัฒนาศักยภาพ
นักศึกษาสาขาวิชาการจัดการ
ธุรกิจการค้าสมัยใหม่
ตามคุณลักษณะบัณฑิต
อันพึงประสงค์</t>
  </si>
  <si>
    <t xml:space="preserve"> 1. โครงการพัฒนาหลักสูตร
ฐานสมรรถนะร่วมกับเครือข่าย
ร่วมผลิต ที่สอดคล้องกับ
ความต้องการของตลาดแรงงาน /
ท้องถิ่น
</t>
  </si>
  <si>
    <t>โครงการพัฒนาการจัดการเรียน
การสอนและงานวิจัยด้านวิศวกรรมไฟฟ้า เพื่อยกระดับคุณภาพบัณฑิตและสร้าง
นวัตกรรม สนับสนุนการพัฒนา
ท้องถิ่นและอุตสาหกรรม
ในพื้นที่ EEC</t>
  </si>
  <si>
    <t>อบรมเตรียมความพร้อมของ
นักศึกษาให้มีทักษะตาม
คุณลักษณะการเรียนรู้
ในศตวรรษที่21</t>
  </si>
  <si>
    <t>6. โครงการพัฒนากลไกในการ
สนับสนุนและพัฒนานักศึกษา
หรือศิษย์เก่าในการสร้างผลงาน
นวัตกรรมในการพัฒนาสังคม ชุมชนท้องถิ่น</t>
  </si>
  <si>
    <t>งบประมาณ
แผ่นดิน</t>
  </si>
  <si>
    <t>โครงการบริหารจัดการคณะเทคโนโลยีอุตสาหกรรม</t>
  </si>
  <si>
    <t>4. โครงการพัฒนามหาวิทยาลัย
สู่การเป็น Digital  University</t>
  </si>
  <si>
    <t>สนับสนุนการบริหารจัดการ
สำนักงานคณบดีครุศาสตร์</t>
  </si>
  <si>
    <t>สภาคณาจารย์
และข้าราชการ</t>
  </si>
  <si>
    <t>ผลรวม ของ จำนวนเงิน</t>
  </si>
  <si>
    <t>ป้ายชื่อแถว</t>
  </si>
  <si>
    <t>ผลรวมทั้งหมด</t>
  </si>
  <si>
    <t>ป้ายชื่อคอลัมน์</t>
  </si>
  <si>
    <t>สำนักงานอธิการบดี</t>
  </si>
  <si>
    <t>งบประมาณแผ่นดิน</t>
  </si>
  <si>
    <t>1. จำนวนโรงเรียน องค์การปกครองส่วนท้องถิ่น วิสาหกิจ ชุมชน SMEs เกษตรกร ครัวเรือน หรือผู้ประกอบการในพื้นที่บริการของมหาวิทยาลัยที่ประสบความสำเร็จอย่างเป็นรูปธรรมจากการสนับสนุนองค์ความรู้จากมหาวิทยาลัย</t>
  </si>
  <si>
    <t>- ด้าน Creative Economy
6. โครงการพัฒนาวิสาหกิจชุมชน
SMEs กลุ่มเกษตรกร 
หรือ ผู้ประกอบการด้าน 
Creative Economy</t>
  </si>
  <si>
    <t xml:space="preserve">: บริการวิชาการ  และประสานความร่วมมือระหว่างสถาบันการศึกษา ชุมชน องค์การทั้งในและต่างประเทศเพื่อการพัฒนาภูมิปัญญาท้องถิ่นแห่งภาคตะวันออก ตลอดจนการพัฒนาและเสริมสร้างความเข้มแข็งของผู้นำชุมชน ผู้นำศาสนา และนักการเมืองท้องถิ่น </t>
  </si>
  <si>
    <t>1. โครงการบริการวิชาการแก่ชุมชนสู่ความเข้มแข็งในภาคตะวันออก</t>
  </si>
  <si>
    <t>- ด้าน BCG
5. โครงการพัฒนาวิสาหกิจชุมชน 
SMEs กลุ่มเกษตรกร 
หรือ ผู้ประกอบการ สร้างเศรษฐกิจ 
ฐานรากตามแนว BCG</t>
  </si>
  <si>
    <t>1. โครงการพัฒนาหรือปรับปรุงหลักสูตรครุศาสตร์ และกระบวนการผลิตบัณฑิตให้มีสมรรถนะตามเกณฑ์มาตรฐานและสมรรถนะที่เป็นอัตลักษณ์ของมหาวิทยาลัยที่สอดคล้องกับความต้องการของประเทศ</t>
  </si>
  <si>
    <t>เสริมความเป็นครูตามมาตรฐาน
การผลิตการจัดการศึกษาตามเกณฑ์การรับรองปริญญา
และประกาศนียบัตรทางการศึกษาและการพัฒนานักศึกษาสู่ความเป็นเลิศ สำหรับนักศึกษาครูคณะครุศาสตร์</t>
  </si>
  <si>
    <t>6. โครงการพัฒนาครูประจำการ
ให้มีสมรรถนะของครูศตวรรษที่ 21และมีความก้าวหน้าทางวิชาชีพครู</t>
  </si>
  <si>
    <t>เสริมสร้างสมรรถนะการจัดการเรียนรู้ของนักศึกษาและอาจารย์สาขาวิชาคอมพิวเตอร์ศึกษา</t>
  </si>
  <si>
    <t>ฝึกประสบการณ์วิชาชีพการพัฒนาสังคม</t>
  </si>
  <si>
    <t>อบรมพลังชีวิตด้วยภาษาอังกฤษ :Empowering Life with English</t>
  </si>
  <si>
    <t>พัฒนานักศึกษามนุษยศาสตร์ฯ</t>
  </si>
  <si>
    <t>อบรมเชิงปฏิบัติการการผลิตสื่อ
นวัตกรรมและเทคโนโลยี
เพื่อพัฒนาทักษะการจัดการเรียนการสอนภาษาจีนแห่งศตวรรษที่ 21</t>
  </si>
  <si>
    <t>จัดการศึกษาหลักสูตรประกาศนียบัตรบัณฑิตวิชาชีพครู</t>
  </si>
  <si>
    <t>3. ร้อยละของผลงาน
การวิจัย สาขาวิชาชีพครูที่ได้รับการตีพิมพ์เผยแพร่ทั้งในระดับชาติและนานาชาติหรือนำไปใช้ให้เกิดประโยชน์ต่อการผลิตและพัฒนาครู
เพิ่มขึ้น</t>
  </si>
  <si>
    <t>7. จำนวนนวัตกรรม
ในการพัฒนากระบวนการจัดการเรียน การสอน
ฐานสมรรถนะ 
(มรภ.2G)</t>
  </si>
  <si>
    <t>8. โครงการจัดหารายได้จากการ
สร้างความร่วมมือ การบริการ
วิชาการ และการบริหารทรัพยากรอย่างมีประสิทธิภาพ</t>
  </si>
  <si>
    <t>9. โครงการพัฒนาระบบและกลไกการบริหารจัดการหลักสูตร
ระยะสั้น/Non degree</t>
  </si>
  <si>
    <t>7. โครงการพัฒนาระบบและกลไกในการแสวงหาแหล่งทุนจากหน่วยงานภายนอก</t>
  </si>
  <si>
    <t>10. โครงการแสวงหางบ
ประมาณด้านวิจัยจากแหล่งทุน
ภายนอก</t>
  </si>
  <si>
    <t>บริหารจัดการการประชุมคณะกรรมการบริหารความเสี่ยงมหาวิทยาลัยราชภัฏราชนครินทร์</t>
  </si>
  <si>
    <t>บริหารจัดการการประชุมคณะกรรมการกำกับและเสนอแนะ
การลงทุนของมหาวิทยาลัย</t>
  </si>
  <si>
    <t>1. โครงการพัฒนาระบบบริหาร
มหาวิทยาลัยแบบมีส่วนร่วม
ที่ทันสมัย รวดเร็ว มีประสิทธิภาพ
และรองรับการเปลี่ยนแปลง</t>
  </si>
  <si>
    <t>พัฒนานักศึกษาตามมาตรฐาน
วิชาชีพครูและเสริมสร้างทักษะ
ในศตวรรษที่ 21 สำหรับนักศึกษา หลักสูตรครุศาสตร์มหาบัณฑิต สาขาวิชาหลักสูตรและการสอน</t>
  </si>
  <si>
    <t>พัฒนาศักยภาพอาจารย์
และนักศึกษาเพื่อการเป็นผู้บริหารการศึกษาในศตวรรษที่ 21</t>
  </si>
  <si>
    <t>ส่งเสริมทักษะการเรียนรู้
ตลอดชีวิตเพื่อการเป็นครูชีววิทยาในอนาคต</t>
  </si>
  <si>
    <t>ค่ายภาษาอังกฤษสำหรับโรงเรียนในชุมชนเพื่อพัฒนานักศึกษาครูให้มีอัตลักษณ์และสมรรถนะเป็นเลิศ</t>
  </si>
  <si>
    <r>
      <t xml:space="preserve">วัดผลงานวิจัยในช่วง 5 ปี (2020 ถึง 2024): 1) </t>
    </r>
    <r>
      <rPr>
        <b/>
        <sz val="14"/>
        <color theme="1"/>
        <rFont val="TH Sarabun New"/>
        <family val="2"/>
      </rPr>
      <t>สัดส่วนเอกสารที่เขียนร่วมกับประเทศรายได้ต่ำ/ปานกลางค่อนข้างต่ำ</t>
    </r>
    <r>
      <rPr>
        <sz val="14"/>
        <color theme="1"/>
        <rFont val="TH Sarabun New"/>
        <family val="2"/>
      </rPr>
      <t xml:space="preserve"> (วัดการเข้าถึงในระดับนานาชาติ), 2) </t>
    </r>
    <r>
      <rPr>
        <b/>
        <sz val="14"/>
        <color theme="1"/>
        <rFont val="TH Sarabun New"/>
        <family val="2"/>
      </rPr>
      <t>FWCI (Field-Weighted Citation Impact)</t>
    </r>
    <r>
      <rPr>
        <sz val="14"/>
        <color theme="1"/>
        <rFont val="TH Sarabun New"/>
        <family val="2"/>
      </rPr>
      <t xml:space="preserve"> (วัดคุณภาพงานวิจัยด้านความยากจน), และ 3) </t>
    </r>
    <r>
      <rPr>
        <b/>
        <sz val="14"/>
        <color theme="1"/>
        <rFont val="TH Sarabun New"/>
        <family val="2"/>
      </rPr>
      <t>จำนวนสิ่งพิมพ์</t>
    </r>
    <r>
      <rPr>
        <sz val="14"/>
        <color theme="1"/>
        <rFont val="TH Sarabun New"/>
        <family val="2"/>
      </rPr>
      <t xml:space="preserve"> (วัดขนาดผลงานวิจัย)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</si>
  <si>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สัดส่วนนักศึกษา FTE</t>
    </r>
    <r>
      <rPr>
        <sz val="14"/>
        <color theme="1"/>
        <rFont val="TH Sarabun New"/>
        <family val="2"/>
      </rPr>
      <t xml:space="preserve"> ที่ได้รับ </t>
    </r>
    <r>
      <rPr>
        <b/>
        <sz val="14"/>
        <color theme="1"/>
        <rFont val="TH Sarabun New"/>
        <family val="2"/>
      </rPr>
      <t>ความช่วยเหลือทางการเงินที่สำคัญ</t>
    </r>
    <r>
      <rPr>
        <sz val="14"/>
        <color theme="1"/>
        <rFont val="TH Sarabun New"/>
        <family val="2"/>
      </rPr>
      <t xml:space="preserve"> (Significant financial aid) เพื่อเข้าเรียนในสถาบันเนื่องจากความยากจน ความช่วยเหลือนี้ต้องมาจากหรือกำกับดูแลโดยสถาบัน</t>
    </r>
  </si>
  <si>
    <r>
      <t xml:space="preserve">วัดความมุ่งมั่นในการรับนักศึกษาจากภูมิหลังที่ยากจน รวมถึง: การกำหนด </t>
    </r>
    <r>
      <rPr>
        <b/>
        <sz val="14"/>
        <color theme="1"/>
        <rFont val="TH Sarabun New"/>
        <family val="2"/>
      </rPr>
      <t>เป้าหมายรับนักศึกษาในกลุ่มรายได้ครัวเรือนต่ำสุด 20%</t>
    </r>
    <r>
      <rPr>
        <sz val="14"/>
        <color theme="1"/>
        <rFont val="TH Sarabun New"/>
        <family val="2"/>
      </rPr>
      <t xml:space="preserve"> (Bottom financial quintile), การให้ </t>
    </r>
    <r>
      <rPr>
        <b/>
        <sz val="14"/>
        <color theme="1"/>
        <rFont val="TH Sarabun New"/>
        <family val="2"/>
      </rPr>
      <t>การสนับสนุน</t>
    </r>
    <r>
      <rPr>
        <sz val="14"/>
        <color theme="1"/>
        <rFont val="TH Sarabun New"/>
        <family val="2"/>
      </rPr>
      <t xml:space="preserve"> (เช่น อาหาร ที่พัก การขนส่ง บริการทางกฎหมาย) เพื่อให้นักศึกษาผู้มีรายได้น้อยเรียนจบ, และการมี </t>
    </r>
    <r>
      <rPr>
        <b/>
        <sz val="14"/>
        <color theme="1"/>
        <rFont val="TH Sarabun New"/>
        <family val="2"/>
      </rPr>
      <t>โครงการสนับสนุนนักศึกษาจากประเทศรายได้ต่ำหรือปานกลางค่อนข้างต่ำ</t>
    </r>
    <r>
      <rPr>
        <sz val="14"/>
        <color theme="1"/>
        <rFont val="TH Sarabun New"/>
        <family val="2"/>
      </rPr>
      <t xml:space="preserve"> (เช่น ให้การศึกษาฟรีหรือเงินอุดหนุน)</t>
    </r>
  </si>
  <si>
    <r>
      <t xml:space="preserve">วัดการสนับสนุนชุมชนในการแก้ไขปัญหาความยากจน รวมถึง: การให้ </t>
    </r>
    <r>
      <rPr>
        <b/>
        <sz val="14"/>
        <color theme="1"/>
        <rFont val="TH Sarabun New"/>
        <family val="2"/>
      </rPr>
      <t>ความช่วยเหลือการเริ่มต้นธุรกิจในท้องถิ่น</t>
    </r>
    <r>
      <rPr>
        <sz val="14"/>
        <color theme="1"/>
        <rFont val="TH Sarabun New"/>
        <family val="2"/>
      </rPr>
      <t xml:space="preserve"> (ให้คำปรึกษา/การฝึกอบรม), การให้ </t>
    </r>
    <r>
      <rPr>
        <b/>
        <sz val="14"/>
        <color theme="1"/>
        <rFont val="TH Sarabun New"/>
        <family val="2"/>
      </rPr>
      <t>ความช่วยเหลือทางการเงินในการเริ่มต้นธุรกิจ</t>
    </r>
    <r>
      <rPr>
        <sz val="14"/>
        <color theme="1"/>
        <rFont val="TH Sarabun New"/>
        <family val="2"/>
      </rPr>
      <t xml:space="preserve">, การจัด </t>
    </r>
    <r>
      <rPr>
        <b/>
        <sz val="14"/>
        <color theme="1"/>
        <rFont val="TH Sarabun New"/>
        <family val="2"/>
      </rPr>
      <t>อบรม/โครงการเพื่อเข้าถึงบริการพื้นฐาน</t>
    </r>
    <r>
      <rPr>
        <sz val="14"/>
        <color theme="1"/>
        <rFont val="TH Sarabun New"/>
        <family val="2"/>
      </rPr>
      <t xml:space="preserve"> (เช่น สุขภาพ มาตรฐานการครองชีพ), และการมีส่วนร่วมในการ </t>
    </r>
    <r>
      <rPr>
        <b/>
        <sz val="14"/>
        <color theme="1"/>
        <rFont val="TH Sarabun New"/>
        <family val="2"/>
      </rPr>
      <t>กำหนดนโยบายแก้ไขความยากจน</t>
    </r>
    <r>
      <rPr>
        <sz val="14"/>
        <color theme="1"/>
        <rFont val="TH Sarabun New"/>
        <family val="2"/>
      </rPr>
      <t xml:space="preserve"> (ระดับท้องถิ่น ภูมิภาค ระดับชาติ และ/หรือระดับโลก)</t>
    </r>
  </si>
  <si>
    <r>
      <t xml:space="preserve">วัดผลงานวิจัย: 1) </t>
    </r>
    <r>
      <rPr>
        <b/>
        <sz val="14"/>
        <color theme="1"/>
        <rFont val="TH Sarabun New"/>
        <family val="2"/>
      </rPr>
      <t>CiteScore</t>
    </r>
    <r>
      <rPr>
        <sz val="14"/>
        <color theme="1"/>
        <rFont val="TH Sarabun New"/>
        <family val="2"/>
      </rPr>
      <t xml:space="preserve"> (วัดความเป็นเลิศในวารสารระดับสูง), 2) </t>
    </r>
    <r>
      <rPr>
        <b/>
        <sz val="14"/>
        <color theme="1"/>
        <rFont val="TH Sarabun New"/>
        <family val="2"/>
      </rPr>
      <t>FWCI</t>
    </r>
    <r>
      <rPr>
        <sz val="14"/>
        <color theme="1"/>
        <rFont val="TH Sarabun New"/>
        <family val="2"/>
      </rPr>
      <t xml:space="preserve"> (วัดคุณภาพงานวิจัย), และ 3) </t>
    </r>
    <r>
      <rPr>
        <b/>
        <sz val="14"/>
        <color theme="1"/>
        <rFont val="TH Sarabun New"/>
        <family val="2"/>
      </rPr>
      <t>จำนวนสิ่งพิมพ์</t>
    </r>
    <r>
      <rPr>
        <sz val="14"/>
        <color theme="1"/>
        <rFont val="TH Sarabun New"/>
        <family val="2"/>
      </rPr>
      <t xml:space="preserve"> (วัดขนาดผลงานวิจัย)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</si>
  <si>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สัดส่วนขยะอาหาร (เมตริกตัน) ที่ถูกทิ้งต่อจำนวนคนในวิทยาเขต</t>
    </r>
    <r>
      <rPr>
        <sz val="14"/>
        <color theme="1"/>
        <rFont val="TH Sarabun New"/>
        <family val="2"/>
      </rPr>
      <t xml:space="preserve"> โดยต้องมีการ </t>
    </r>
    <r>
      <rPr>
        <b/>
        <sz val="14"/>
        <color theme="1"/>
        <rFont val="TH Sarabun New"/>
        <family val="2"/>
      </rPr>
      <t>ติดตามปริมาณขยะอาหาร</t>
    </r>
    <r>
      <rPr>
        <sz val="14"/>
        <color theme="1"/>
        <rFont val="TH Sarabun New"/>
        <family val="2"/>
      </rPr>
      <t xml:space="preserve"> ที่เกิดจากบริการอาหารภายในมหาวิทยาลัย (รวมอาหารที่นำไปทำปุ๋ยหมัก แต่ไม่รวมอาหารที่บริจาค)</t>
    </r>
  </si>
  <si>
    <r>
      <t xml:space="preserve">วัดการดำเนินการเพื่อจัดการกับความไม่มั่นคงทางอาหารของนักศึกษา รวมถึง: การมี </t>
    </r>
    <r>
      <rPr>
        <b/>
        <sz val="14"/>
        <color theme="1"/>
        <rFont val="TH Sarabun New"/>
        <family val="2"/>
      </rPr>
      <t>โครงการที่ต่อเนื่อง มุ่งเป้า และประสานงาน</t>
    </r>
    <r>
      <rPr>
        <sz val="14"/>
        <color theme="1"/>
        <rFont val="TH Sarabun New"/>
        <family val="2"/>
      </rPr>
      <t xml:space="preserve"> เพื่อจัดการความไม่มั่นคงทางอาหาร, การจัดให้มี </t>
    </r>
    <r>
      <rPr>
        <b/>
        <sz val="14"/>
        <color theme="1"/>
        <rFont val="TH Sarabun New"/>
        <family val="2"/>
      </rPr>
      <t>มาตรการแทรกแซง</t>
    </r>
    <r>
      <rPr>
        <sz val="14"/>
        <color theme="1"/>
        <rFont val="TH Sarabun New"/>
        <family val="2"/>
      </rPr>
      <t xml:space="preserve"> (เช่น ธนาคารอาหาร) สำหรับนักศึกษาและบุคลากร, และการจัดหา </t>
    </r>
    <r>
      <rPr>
        <b/>
        <sz val="14"/>
        <color theme="1"/>
        <rFont val="TH Sarabun New"/>
        <family val="2"/>
      </rPr>
      <t>ตัวเลือกอาหารที่ยั่งยืน</t>
    </r>
    <r>
      <rPr>
        <sz val="14"/>
        <color theme="1"/>
        <rFont val="TH Sarabun New"/>
        <family val="2"/>
      </rPr>
      <t xml:space="preserve"> (เช่น มังสวิรัติ/วีแกน) และ </t>
    </r>
    <r>
      <rPr>
        <b/>
        <sz val="14"/>
        <color theme="1"/>
        <rFont val="TH Sarabun New"/>
        <family val="2"/>
      </rPr>
      <t>อาหารที่ดีต่อสุขภาพและราคาไม่แพง</t>
    </r>
    <r>
      <rPr>
        <sz val="14"/>
        <color theme="1"/>
        <rFont val="TH Sarabun New"/>
        <family val="2"/>
      </rPr>
      <t xml:space="preserve"> บนวิทยาเขต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</si>
  <si>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สัดส่วนบัณฑิต (Headcount) ที่สำเร็จหลักสูตรด้านเกษตรกรรมและการเพาะเลี้ยงสัตว์น้ำ</t>
    </r>
    <r>
      <rPr>
        <sz val="14"/>
        <color theme="1"/>
        <rFont val="TH Sarabun New"/>
        <family val="2"/>
      </rPr>
      <t xml:space="preserve"> ซึ่งรวมประเด็น </t>
    </r>
    <r>
      <rPr>
        <b/>
        <sz val="14"/>
        <color theme="1"/>
        <rFont val="TH Sarabun New"/>
        <family val="2"/>
      </rPr>
      <t>ความยั่งยืนของอาหาร</t>
    </r>
    <r>
      <rPr>
        <sz val="14"/>
        <color theme="1"/>
        <rFont val="TH Sarabun New"/>
        <family val="2"/>
      </rPr>
      <t xml:space="preserve"> (เช่น การทำฟาร์มที่ยั่งยืน สวัสดิภาพสัตว์)</t>
    </r>
  </si>
  <si>
    <r>
      <t xml:space="preserve">วัดความพยายามในการต่อสู้กับความหิวโหยในระดับชาติ รวมถึง: การให้ </t>
    </r>
    <r>
      <rPr>
        <b/>
        <sz val="14"/>
        <color theme="1"/>
        <rFont val="TH Sarabun New"/>
        <family val="2"/>
      </rPr>
      <t>การเข้าถึงความรู้/ทักษะ/เทคโนโลยี</t>
    </r>
    <r>
      <rPr>
        <sz val="14"/>
        <color theme="1"/>
        <rFont val="TH Sarabun New"/>
        <family val="2"/>
      </rPr>
      <t xml:space="preserve"> ด้านความมั่นคงทางอาหารแก่เกษตรกรในท้องถิ่น (ฟรีหรือมีค่าใช้จ่าย), การจัด </t>
    </r>
    <r>
      <rPr>
        <b/>
        <sz val="14"/>
        <color theme="1"/>
        <rFont val="TH Sarabun New"/>
        <family val="2"/>
      </rPr>
      <t>กิจกรรมเพื่อเชื่อมโยงและถ่ายทอดความรู้</t>
    </r>
    <r>
      <rPr>
        <sz val="14"/>
        <color theme="1"/>
        <rFont val="TH Sarabun New"/>
        <family val="2"/>
      </rPr>
      <t xml:space="preserve"> แก่เกษตรกร, การให้ </t>
    </r>
    <r>
      <rPr>
        <b/>
        <sz val="14"/>
        <color theme="1"/>
        <rFont val="TH Sarabun New"/>
        <family val="2"/>
      </rPr>
      <t>เกษตรกรเข้าถึงสิ่งอำนวยความสะดวก</t>
    </r>
    <r>
      <rPr>
        <sz val="14"/>
        <color theme="1"/>
        <rFont val="TH Sarabun New"/>
        <family val="2"/>
      </rPr>
      <t xml:space="preserve"> ของมหาวิทยาลัย (เช่น ห้องปฏิบัติการ), และการ </t>
    </r>
    <r>
      <rPr>
        <b/>
        <sz val="14"/>
        <color theme="1"/>
        <rFont val="TH Sarabun New"/>
        <family val="2"/>
      </rPr>
      <t>จัดลำดับความสำคัญในการซื้อผลิตภัณฑ์</t>
    </r>
    <r>
      <rPr>
        <sz val="14"/>
        <color theme="1"/>
        <rFont val="TH Sarabun New"/>
        <family val="2"/>
      </rPr>
      <t xml:space="preserve"> จากแหล่งในท้องถิ่นและยั่งยืน</t>
    </r>
  </si>
  <si>
    <r>
      <t xml:space="preserve">วัดผลงานวิจัย: 1) </t>
    </r>
    <r>
      <rPr>
        <b/>
        <sz val="14"/>
        <color theme="1"/>
        <rFont val="TH Sarabun New"/>
        <family val="2"/>
      </rPr>
      <t>Paper views</t>
    </r>
    <r>
      <rPr>
        <sz val="14"/>
        <color theme="1"/>
        <rFont val="TH Sarabun New"/>
        <family val="2"/>
      </rPr>
      <t xml:space="preserve"> (สัดส่วนเอกสารที่ถูกดู/ดาวน์โหลด), 2) </t>
    </r>
    <r>
      <rPr>
        <b/>
        <sz val="14"/>
        <color theme="1"/>
        <rFont val="TH Sarabun New"/>
        <family val="2"/>
      </rPr>
      <t>Clinical citations</t>
    </r>
    <r>
      <rPr>
        <sz val="14"/>
        <color theme="1"/>
        <rFont val="TH Sarabun New"/>
        <family val="2"/>
      </rPr>
      <t xml:space="preserve"> (สัดส่วนเอกสารที่ถูกอ้างอิงในแนวทางปฏิบัติทางคลินิก), และ 3) </t>
    </r>
    <r>
      <rPr>
        <b/>
        <sz val="14"/>
        <color theme="1"/>
        <rFont val="TH Sarabun New"/>
        <family val="2"/>
      </rPr>
      <t>จำนวนสิ่งพิมพ์</t>
    </r>
    <r>
      <rPr>
        <sz val="14"/>
        <color theme="1"/>
        <rFont val="TH Sarabun New"/>
        <family val="2"/>
      </rPr>
      <t xml:space="preserve"> (วัดขนาดผลงานวิจัย)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</si>
  <si>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สัดส่วนบัณฑิต (Headcount) ที่สำเร็จการศึกษาในสาขาวิชาชีพที่เกี่ยวข้องกับสุขภาพ</t>
    </r>
    <r>
      <rPr>
        <sz val="14"/>
        <color theme="1"/>
        <rFont val="TH Sarabun New"/>
        <family val="2"/>
      </rPr>
      <t xml:space="preserve"> (เช่น เวชศาสตร์ทั่วไป การพยาบาล สาธารณสุข จิตเวช)</t>
    </r>
  </si>
  <si>
    <r>
      <t xml:space="preserve">วัดการดำเนินการเพื่อปรับปรุงสุขภาพและความเป็นอยู่ที่ดีในระดับท้องถิ่นและระดับโลก รวมถึง: </t>
    </r>
    <r>
      <rPr>
        <b/>
        <sz val="14"/>
        <color theme="1"/>
        <rFont val="TH Sarabun New"/>
        <family val="2"/>
      </rPr>
      <t>ความร่วมมืออย่างต่อเนื่องกับสถาบันสุขภาพ</t>
    </r>
    <r>
      <rPr>
        <sz val="14"/>
        <color theme="1"/>
        <rFont val="TH Sarabun New"/>
        <family val="2"/>
      </rPr>
      <t xml:space="preserve"> (ท้องถิ่น/ระดับชาติ/ระดับโลก), การดำเนิน </t>
    </r>
    <r>
      <rPr>
        <b/>
        <sz val="14"/>
        <color theme="1"/>
        <rFont val="TH Sarabun New"/>
        <family val="2"/>
      </rPr>
      <t>โครงการเผยแพร่ประชาสัมพันธ์ด้านสุขภาพ</t>
    </r>
    <r>
      <rPr>
        <sz val="14"/>
        <color theme="1"/>
        <rFont val="TH Sarabun New"/>
        <family val="2"/>
      </rPr>
      <t xml:space="preserve"> ในชุมชน (รวมถึงชุมชนผู้พลัดถิ่น), การ </t>
    </r>
    <r>
      <rPr>
        <b/>
        <sz val="14"/>
        <color theme="1"/>
        <rFont val="TH Sarabun New"/>
        <family val="2"/>
      </rPr>
      <t>แบ่งปันสิ่งอำนวยความสะดวกด้านกีฬา</t>
    </r>
    <r>
      <rPr>
        <sz val="14"/>
        <color theme="1"/>
        <rFont val="TH Sarabun New"/>
        <family val="2"/>
      </rPr>
      <t xml:space="preserve"> ให้ชุมชน, การจัดให้ </t>
    </r>
    <r>
      <rPr>
        <b/>
        <sz val="14"/>
        <color theme="1"/>
        <rFont val="TH Sarabun New"/>
        <family val="2"/>
      </rPr>
      <t>นักศึกษาเข้าถึงบริการสุขภาพทางเพศและอนามัยการเจริญพันธุ์</t>
    </r>
    <r>
      <rPr>
        <sz val="14"/>
        <color theme="1"/>
        <rFont val="TH Sarabun New"/>
        <family val="2"/>
      </rPr>
      <t xml:space="preserve">, การให้ </t>
    </r>
    <r>
      <rPr>
        <b/>
        <sz val="14"/>
        <color theme="1"/>
        <rFont val="TH Sarabun New"/>
        <family val="2"/>
      </rPr>
      <t>การสนับสนุนด้านสุขภาพจิต</t>
    </r>
    <r>
      <rPr>
        <sz val="14"/>
        <color theme="1"/>
        <rFont val="TH Sarabun New"/>
        <family val="2"/>
      </rPr>
      <t xml:space="preserve"> แก่นักศึกษาและบุคลากร, และการมี </t>
    </r>
    <r>
      <rPr>
        <b/>
        <sz val="14"/>
        <color theme="1"/>
        <rFont val="TH Sarabun New"/>
        <family val="2"/>
      </rPr>
      <t>นโยบาย 'ปลอดบุหรี่'</t>
    </r>
    <r>
      <rPr>
        <sz val="14"/>
        <color theme="1"/>
        <rFont val="TH Sarabun New"/>
        <family val="2"/>
      </rPr>
      <t xml:space="preserve"> (Smoke-free policy)</t>
    </r>
  </si>
  <si>
    <r>
      <t xml:space="preserve">วัดผลงานวิจัย: 1) </t>
    </r>
    <r>
      <rPr>
        <b/>
        <sz val="14"/>
        <color theme="1"/>
        <rFont val="TH Sarabun New"/>
        <family val="2"/>
      </rPr>
      <t>Paper views</t>
    </r>
    <r>
      <rPr>
        <sz val="14"/>
        <color theme="1"/>
        <rFont val="TH Sarabun New"/>
        <family val="2"/>
      </rPr>
      <t xml:space="preserve">, 2) </t>
    </r>
    <r>
      <rPr>
        <b/>
        <sz val="14"/>
        <color theme="1"/>
        <rFont val="TH Sarabun New"/>
        <family val="2"/>
      </rPr>
      <t>CiteScore</t>
    </r>
    <r>
      <rPr>
        <sz val="14"/>
        <color theme="1"/>
        <rFont val="TH Sarabun New"/>
        <family val="2"/>
      </rPr>
      <t xml:space="preserve">, และ 3) </t>
    </r>
    <r>
      <rPr>
        <b/>
        <sz val="14"/>
        <color theme="1"/>
        <rFont val="TH Sarabun New"/>
        <family val="2"/>
      </rPr>
      <t>จำนวนสิ่งพิมพ์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</si>
  <si>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สัดส่วนบัณฑิต (Headcount) ที่ได้รับคุณวุฒิที่ให้สิทธิ์ในการสอนในระดับประถมศึกษา</t>
    </r>
    <r>
      <rPr>
        <sz val="14"/>
        <color theme="1"/>
        <rFont val="TH Sarabun New"/>
        <family val="2"/>
      </rPr>
      <t xml:space="preserve"> ในประเทศของตน</t>
    </r>
  </si>
  <si>
    <r>
      <t xml:space="preserve">วัดโอกาสการเรียนรู้ตลอดชีวิตที่จัดหาให้ รวมถึง: การให้ </t>
    </r>
    <r>
      <rPr>
        <b/>
        <sz val="14"/>
        <color theme="1"/>
        <rFont val="TH Sarabun New"/>
        <family val="2"/>
      </rPr>
      <t>การเข้าถึงทรัพยากรทางการศึกษาฟรี</t>
    </r>
    <r>
      <rPr>
        <sz val="14"/>
        <color theme="1"/>
        <rFont val="TH Sarabun New"/>
        <family val="2"/>
      </rPr>
      <t xml:space="preserve"> สำหรับบุคคลภายนอก, การจัด </t>
    </r>
    <r>
      <rPr>
        <b/>
        <sz val="14"/>
        <color theme="1"/>
        <rFont val="TH Sarabun New"/>
        <family val="2"/>
      </rPr>
      <t>กิจกรรมทางการศึกษา</t>
    </r>
    <r>
      <rPr>
        <sz val="14"/>
        <color theme="1"/>
        <rFont val="TH Sarabun New"/>
        <family val="2"/>
      </rPr>
      <t xml:space="preserve"> ที่เปิดให้บุคคลทั่วไปเข้าร่วม, การจัด </t>
    </r>
    <r>
      <rPr>
        <b/>
        <sz val="14"/>
        <color theme="1"/>
        <rFont val="TH Sarabun New"/>
        <family val="2"/>
      </rPr>
      <t>หลักสูตรฝึกอบรมวิชาชีพ/บริหาร</t>
    </r>
    <r>
      <rPr>
        <sz val="14"/>
        <color theme="1"/>
        <rFont val="TH Sarabun New"/>
        <family val="2"/>
      </rPr>
      <t xml:space="preserve"> (Executive education), การดำเนิน </t>
    </r>
    <r>
      <rPr>
        <b/>
        <sz val="14"/>
        <color theme="1"/>
        <rFont val="TH Sarabun New"/>
        <family val="2"/>
      </rPr>
      <t>กิจกรรมเผยแพร่การศึกษานอกวิทยาเขต</t>
    </r>
    <r>
      <rPr>
        <sz val="14"/>
        <color theme="1"/>
        <rFont val="TH Sarabun New"/>
        <family val="2"/>
      </rPr>
      <t xml:space="preserve"> (ในโรงเรียน/ชุมชน), และการมี </t>
    </r>
    <r>
      <rPr>
        <b/>
        <sz val="14"/>
        <color theme="1"/>
        <rFont val="TH Sarabun New"/>
        <family val="2"/>
      </rPr>
      <t>นโยบายที่รับรองการเข้าถึงกิจกรรมเหล่านี้สำหรับทุกคน</t>
    </r>
    <r>
      <rPr>
        <sz val="14"/>
        <color theme="1"/>
        <rFont val="TH Sarabun New"/>
        <family val="2"/>
      </rPr>
      <t xml:space="preserve"> (โดยไม่คำนึงถึงความไม่เท่าเทียมต่างๆ)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</si>
  <si>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สัดส่วนนักศึกษา FTE ที่เริ่มเรียนในระดับปริญญา และเป็นบุคคลแรกในครอบครัวที่เข้าเรียนมหาวิทยาลัย</t>
    </r>
  </si>
  <si>
    <r>
      <t xml:space="preserve">วัดผลงานวิจัย: 1) </t>
    </r>
    <r>
      <rPr>
        <b/>
        <sz val="14"/>
        <color theme="1"/>
        <rFont val="TH Sarabun New"/>
        <family val="2"/>
      </rPr>
      <t>สัดส่วนผู้เขียนที่เป็นเพศหญิง</t>
    </r>
    <r>
      <rPr>
        <sz val="14"/>
        <color theme="1"/>
        <rFont val="TH Sarabun New"/>
        <family val="2"/>
      </rPr>
      <t xml:space="preserve"> ในสิ่งพิมพ์ทางวิชาการ, 2) </t>
    </r>
    <r>
      <rPr>
        <b/>
        <sz val="14"/>
        <color theme="1"/>
        <rFont val="TH Sarabun New"/>
        <family val="2"/>
      </rPr>
      <t>CiteScore</t>
    </r>
    <r>
      <rPr>
        <sz val="14"/>
        <color theme="1"/>
        <rFont val="TH Sarabun New"/>
        <family val="2"/>
      </rPr>
      <t xml:space="preserve">, และ 3) </t>
    </r>
    <r>
      <rPr>
        <b/>
        <sz val="14"/>
        <color theme="1"/>
        <rFont val="TH Sarabun New"/>
        <family val="2"/>
      </rPr>
      <t>จำนวนสิ่งพิมพ์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</si>
  <si>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สัดส่วนนักศึกษาหญิง FTE ที่เป็นนักศึกษารุ่นแรก</t>
    </r>
  </si>
  <si>
    <r>
      <t xml:space="preserve">วัดวิธีการที่มหาวิทยาลัยใช้เพื่อให้ผู้หญิงสามารถเข้าถึงการศึกษาระดับอุดมศึกษา รวมถึง: การ </t>
    </r>
    <r>
      <rPr>
        <b/>
        <sz val="14"/>
        <color theme="1"/>
        <rFont val="TH Sarabun New"/>
        <family val="2"/>
      </rPr>
      <t>วัดและติดตามอัตราการสมัครและการตอบรับของนักศึกษาหญิง</t>
    </r>
    <r>
      <rPr>
        <sz val="14"/>
        <color theme="1"/>
        <rFont val="TH Sarabun New"/>
        <family val="2"/>
      </rPr>
      <t xml:space="preserve">, การมี </t>
    </r>
    <r>
      <rPr>
        <b/>
        <sz val="14"/>
        <color theme="1"/>
        <rFont val="TH Sarabun New"/>
        <family val="2"/>
      </rPr>
      <t>นโยบายที่กล่าวถึงการสมัคร/การเข้าเรียน</t>
    </r>
    <r>
      <rPr>
        <sz val="14"/>
        <color theme="1"/>
        <rFont val="TH Sarabun New"/>
        <family val="2"/>
      </rPr>
      <t xml:space="preserve"> ของนักศึกษาหญิง, การจัด </t>
    </r>
    <r>
      <rPr>
        <b/>
        <sz val="14"/>
        <color theme="1"/>
        <rFont val="TH Sarabun New"/>
        <family val="2"/>
      </rPr>
      <t>โครงการส่งเสริมการเข้าถึง</t>
    </r>
    <r>
      <rPr>
        <sz val="14"/>
        <color theme="1"/>
        <rFont val="TH Sarabun New"/>
        <family val="2"/>
      </rPr>
      <t xml:space="preserve"> (เช่น การให้คำปรึกษา ทุนการศึกษา), และการ </t>
    </r>
    <r>
      <rPr>
        <b/>
        <sz val="14"/>
        <color theme="1"/>
        <rFont val="TH Sarabun New"/>
        <family val="2"/>
      </rPr>
      <t>สนับสนุนให้นักศึกษาหญิงสมัครในสาขาวิชาที่มีการเป็นตัวแทนน้อย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</si>
  <si>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 FTE ของผู้หญิงในบทบาทอาวุโสทางวิชาการ</t>
    </r>
    <r>
      <rPr>
        <sz val="14"/>
        <color theme="1"/>
        <rFont val="TH Sarabun New"/>
        <family val="2"/>
      </rPr>
      <t xml:space="preserve"> (เช่น ศาสตราจารย์ คณบดี ผู้บริหารระดับสูง)</t>
    </r>
  </si>
  <si>
    <r>
      <t xml:space="preserve">วัด </t>
    </r>
    <r>
      <rPr>
        <b/>
        <sz val="14"/>
        <color theme="1"/>
        <rFont val="TH Sarabun New"/>
        <family val="2"/>
      </rPr>
      <t>จำนวนบัณฑิตหญิง (Headcount)</t>
    </r>
    <r>
      <rPr>
        <sz val="14"/>
        <color theme="1"/>
        <rFont val="TH Sarabun New"/>
        <family val="2"/>
      </rPr>
      <t xml:space="preserve"> เทียบกับบัณฑิตทั้งหมด โดย </t>
    </r>
    <r>
      <rPr>
        <b/>
        <sz val="14"/>
        <color theme="1"/>
        <rFont val="TH Sarabun New"/>
        <family val="2"/>
      </rPr>
      <t>ถ่วงน้ำหนักตามสาขาวิชา</t>
    </r>
    <r>
      <rPr>
        <sz val="14"/>
        <color theme="1"/>
        <rFont val="TH Sarabun New"/>
        <family val="2"/>
      </rPr>
      <t xml:space="preserve"> (STEM, Medicine, Arts, Humanities &amp; Social Sciences)</t>
    </r>
  </si>
  <si>
    <r>
      <t xml:space="preserve">วัดนโยบายและการดำเนินการเพื่อสนับสนุนความสำเร็จของผู้หญิง รวมถึง: </t>
    </r>
    <r>
      <rPr>
        <b/>
        <sz val="14"/>
        <color theme="1"/>
        <rFont val="TH Sarabun New"/>
        <family val="2"/>
      </rPr>
      <t>นโยบายไม่เลือกปฏิบัติต่อผู้หญิง</t>
    </r>
    <r>
      <rPr>
        <sz val="14"/>
        <color theme="1"/>
        <rFont val="TH Sarabun New"/>
        <family val="2"/>
      </rPr>
      <t xml:space="preserve"> (รวมประเด็นทางเพศที่ไม่เหมาะสม) และ </t>
    </r>
    <r>
      <rPr>
        <b/>
        <sz val="14"/>
        <color theme="1"/>
        <rFont val="TH Sarabun New"/>
        <family val="2"/>
      </rPr>
      <t>ต่อคนข้ามเพศ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นโยบายการลาคลอด</t>
    </r>
    <r>
      <rPr>
        <sz val="14"/>
        <color theme="1"/>
        <rFont val="TH Sarabun New"/>
        <family val="2"/>
      </rPr>
      <t xml:space="preserve"> และ </t>
    </r>
    <r>
      <rPr>
        <b/>
        <sz val="14"/>
        <color theme="1"/>
        <rFont val="TH Sarabun New"/>
        <family val="2"/>
      </rPr>
      <t>การลาเพื่อเลี้ยงดูบุตร</t>
    </r>
    <r>
      <rPr>
        <sz val="14"/>
        <color theme="1"/>
        <rFont val="TH Sarabun New"/>
        <family val="2"/>
      </rPr>
      <t xml:space="preserve"> (Paternity), </t>
    </r>
    <r>
      <rPr>
        <b/>
        <sz val="14"/>
        <color theme="1"/>
        <rFont val="TH Sarabun New"/>
        <family val="2"/>
      </rPr>
      <t>สิ่งอำนวยความสะดวกในการดูแลเด็ก</t>
    </r>
    <r>
      <rPr>
        <sz val="14"/>
        <color theme="1"/>
        <rFont val="TH Sarabun New"/>
        <family val="2"/>
      </rPr>
      <t xml:space="preserve"> สำหรับนักศึกษาและบุคลากร, </t>
    </r>
    <r>
      <rPr>
        <b/>
        <sz val="14"/>
        <color theme="1"/>
        <rFont val="TH Sarabun New"/>
        <family val="2"/>
      </rPr>
      <t>โครงการให้คำปรึกษาสำหรับผู้หญิง</t>
    </r>
    <r>
      <rPr>
        <sz val="14"/>
        <color theme="1"/>
        <rFont val="TH Sarabun New"/>
        <family val="2"/>
      </rPr>
      <t xml:space="preserve">, และ </t>
    </r>
    <r>
      <rPr>
        <b/>
        <sz val="14"/>
        <color theme="1"/>
        <rFont val="TH Sarabun New"/>
        <family val="2"/>
      </rPr>
      <t>การติดตามอัตราการสำเร็จการศึกษาของผู้หญิง</t>
    </r>
  </si>
  <si>
    <r>
      <t xml:space="preserve">วัดผลงานวิจัย: 1) </t>
    </r>
    <r>
      <rPr>
        <b/>
        <sz val="14"/>
        <color theme="1"/>
        <rFont val="TH Sarabun New"/>
        <family val="2"/>
      </rPr>
      <t>CiteScore</t>
    </r>
    <r>
      <rPr>
        <sz val="14"/>
        <color theme="1"/>
        <rFont val="TH Sarabun New"/>
        <family val="2"/>
      </rPr>
      <t xml:space="preserve">, 2) </t>
    </r>
    <r>
      <rPr>
        <b/>
        <sz val="14"/>
        <color theme="1"/>
        <rFont val="TH Sarabun New"/>
        <family val="2"/>
      </rPr>
      <t>FWCI</t>
    </r>
    <r>
      <rPr>
        <sz val="14"/>
        <color theme="1"/>
        <rFont val="TH Sarabun New"/>
        <family val="2"/>
      </rPr>
      <t xml:space="preserve"> (ด้านน้ำและสุขาภิบาล), และ 3) </t>
    </r>
    <r>
      <rPr>
        <b/>
        <sz val="14"/>
        <color theme="1"/>
        <rFont val="TH Sarabun New"/>
        <family val="2"/>
      </rPr>
      <t>จำนวนสิ่งพิมพ์</t>
    </r>
  </si>
  <si>
    <r>
      <t xml:space="preserve">วัด </t>
    </r>
    <r>
      <rPr>
        <b/>
        <sz val="14"/>
        <color theme="1"/>
        <rFont val="TH Sarabun New"/>
        <family val="2"/>
      </rPr>
      <t>ปริมาณน้ำ (ลูกบาศก์เมตร) ที่ใช้ต่อคน (FTE นักศึกษา/บุคลากร) ในวิทยาเขตต่อปี</t>
    </r>
    <r>
      <rPr>
        <sz val="14"/>
        <color theme="1"/>
        <rFont val="TH Sarabun New"/>
        <family val="2"/>
      </rPr>
      <t xml:space="preserve"> โดยต้องมีการ </t>
    </r>
    <r>
      <rPr>
        <b/>
        <sz val="14"/>
        <color theme="1"/>
        <rFont val="TH Sarabun New"/>
        <family val="2"/>
      </rPr>
      <t>วัดปริมาณน้ำที่ใช้ทั้งหมด</t>
    </r>
    <r>
      <rPr>
        <sz val="14"/>
        <color theme="1"/>
        <rFont val="TH Sarabun New"/>
        <family val="2"/>
      </rPr>
      <t xml:space="preserve"> ที่มาจากแหล่งจ่ายหลัก การกลั่นน้ำทะเล หรือการสกัดจากแหล่งธรรมชาติ</t>
    </r>
  </si>
  <si>
    <r>
      <t xml:space="preserve">วัดการอนุรักษ์ การใช้ และการปกป้องคุณภาพ/ปริมาณแหล่งน้ำ รวมถึง: มี </t>
    </r>
    <r>
      <rPr>
        <b/>
        <sz val="14"/>
        <color theme="1"/>
        <rFont val="TH Sarabun New"/>
        <family val="2"/>
      </rPr>
      <t>กระบวนการบำบัดน้ำเสีย</t>
    </r>
    <r>
      <rPr>
        <sz val="14"/>
        <color theme="1"/>
        <rFont val="TH Sarabun New"/>
        <family val="2"/>
      </rPr>
      <t xml:space="preserve">, มี </t>
    </r>
    <r>
      <rPr>
        <b/>
        <sz val="14"/>
        <color theme="1"/>
        <rFont val="TH Sarabun New"/>
        <family val="2"/>
      </rPr>
      <t>กระบวนการป้องกันน้ำเสีย</t>
    </r>
    <r>
      <rPr>
        <sz val="14"/>
        <color theme="1"/>
        <rFont val="TH Sarabun New"/>
        <family val="2"/>
      </rPr>
      <t xml:space="preserve"> ไม่ให้เข้าสู่ระบบน้ำ, จัด </t>
    </r>
    <r>
      <rPr>
        <b/>
        <sz val="14"/>
        <color theme="1"/>
        <rFont val="TH Sarabun New"/>
        <family val="2"/>
      </rPr>
      <t>น้ำดื่มฟรี</t>
    </r>
    <r>
      <rPr>
        <sz val="14"/>
        <color theme="1"/>
        <rFont val="TH Sarabun New"/>
        <family val="2"/>
      </rPr>
      <t xml:space="preserve">, ใช้ </t>
    </r>
    <r>
      <rPr>
        <b/>
        <sz val="14"/>
        <color theme="1"/>
        <rFont val="TH Sarabun New"/>
        <family val="2"/>
      </rPr>
      <t>มาตรฐานอาคารเพื่อลดการใช้น้ำ</t>
    </r>
    <r>
      <rPr>
        <sz val="14"/>
        <color theme="1"/>
        <rFont val="TH Sarabun New"/>
        <family val="2"/>
      </rPr>
      <t xml:space="preserve">, และ </t>
    </r>
    <r>
      <rPr>
        <b/>
        <sz val="14"/>
        <color theme="1"/>
        <rFont val="TH Sarabun New"/>
        <family val="2"/>
      </rPr>
      <t>ปลูกพืชภูมิทัศน์ที่ใช้น้ำน้อย</t>
    </r>
  </si>
  <si>
    <r>
      <t xml:space="preserve">วัดการสนับสนุนหรือกำหนดให้นำน้ำกลับมาใช้ใหม่ รวมถึง: มี </t>
    </r>
    <r>
      <rPr>
        <b/>
        <sz val="14"/>
        <color theme="1"/>
        <rFont val="TH Sarabun New"/>
        <family val="2"/>
      </rPr>
      <t>นโยบายเพื่อเพิ่มการนำน้ำกลับมาใช้ใหม่</t>
    </r>
    <r>
      <rPr>
        <sz val="14"/>
        <color theme="1"/>
        <rFont val="TH Sarabun New"/>
        <family val="2"/>
      </rPr>
      <t xml:space="preserve"> และ </t>
    </r>
    <r>
      <rPr>
        <b/>
        <sz val="14"/>
        <color theme="1"/>
        <rFont val="TH Sarabun New"/>
        <family val="2"/>
      </rPr>
      <t>วัดการนำน้ำกลับมาใช้ใหม่</t>
    </r>
    <r>
      <rPr>
        <sz val="14"/>
        <color theme="1"/>
        <rFont val="TH Sarabun New"/>
        <family val="2"/>
      </rPr>
      <t xml:space="preserve"> ทั่วทั้งมหาวิทยาลัย</t>
    </r>
  </si>
  <si>
    <r>
      <t xml:space="preserve">วัดความริเริ่มในการจัดการน้ำของชุมชน รวมถึง: จัด </t>
    </r>
    <r>
      <rPr>
        <b/>
        <sz val="14"/>
        <color theme="1"/>
        <rFont val="TH Sarabun New"/>
        <family val="2"/>
      </rPr>
      <t>โอกาสทางการศึกษา</t>
    </r>
    <r>
      <rPr>
        <sz val="14"/>
        <color theme="1"/>
        <rFont val="TH Sarabun New"/>
        <family val="2"/>
      </rPr>
      <t xml:space="preserve"> ให้ชุมชนเรียนรู้เกี่ยวกับการจัดการน้ำที่ดี, </t>
    </r>
    <r>
      <rPr>
        <b/>
        <sz val="14"/>
        <color theme="1"/>
        <rFont val="TH Sarabun New"/>
        <family val="2"/>
      </rPr>
      <t>สนับสนุนการอนุรักษ์น้ำนอกวิทยาเขต</t>
    </r>
    <r>
      <rPr>
        <sz val="14"/>
        <color theme="1"/>
        <rFont val="TH Sarabun New"/>
        <family val="2"/>
      </rPr>
      <t xml:space="preserve">, ใช้ </t>
    </r>
    <r>
      <rPr>
        <b/>
        <sz val="14"/>
        <color theme="1"/>
        <rFont val="TH Sarabun New"/>
        <family val="2"/>
      </rPr>
      <t>เทคโนโลยีการสกัดน้ำที่ยั่งยืน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ร่วมมือกับรัฐบาลในด้านความมั่นคงทางน้ำ</t>
    </r>
    <r>
      <rPr>
        <sz val="14"/>
        <color theme="1"/>
        <rFont val="TH Sarabun New"/>
        <family val="2"/>
      </rPr>
      <t xml:space="preserve">, และ </t>
    </r>
    <r>
      <rPr>
        <b/>
        <sz val="14"/>
        <color theme="1"/>
        <rFont val="TH Sarabun New"/>
        <family val="2"/>
      </rPr>
      <t>ส่งเสริมการใช้น้ำอย่างมีสติ</t>
    </r>
    <r>
      <rPr>
        <sz val="14"/>
        <color theme="1"/>
        <rFont val="TH Sarabun New"/>
        <family val="2"/>
      </rPr>
      <t xml:space="preserve"> (ในวิทยาเขตและชุมชน)</t>
    </r>
  </si>
  <si>
    <r>
      <t xml:space="preserve">วัดผลงานวิจัย: 1) </t>
    </r>
    <r>
      <rPr>
        <b/>
        <sz val="14"/>
        <color theme="1"/>
        <rFont val="TH Sarabun New"/>
        <family val="2"/>
      </rPr>
      <t>CiteScore</t>
    </r>
    <r>
      <rPr>
        <sz val="14"/>
        <color theme="1"/>
        <rFont val="TH Sarabun New"/>
        <family val="2"/>
      </rPr>
      <t xml:space="preserve">, 2) </t>
    </r>
    <r>
      <rPr>
        <b/>
        <sz val="14"/>
        <color theme="1"/>
        <rFont val="TH Sarabun New"/>
        <family val="2"/>
      </rPr>
      <t>FWCI</t>
    </r>
    <r>
      <rPr>
        <sz val="14"/>
        <color theme="1"/>
        <rFont val="TH Sarabun New"/>
        <family val="2"/>
      </rPr>
      <t xml:space="preserve"> (ด้านพลังงานและประสิทธิภาพพลังงาน), และ 3) </t>
    </r>
    <r>
      <rPr>
        <b/>
        <sz val="14"/>
        <color theme="1"/>
        <rFont val="TH Sarabun New"/>
        <family val="2"/>
      </rPr>
      <t>จำนวนสิ่งพิมพ์</t>
    </r>
  </si>
  <si>
    <r>
      <t xml:space="preserve">วัดมาตรการและนโยบายเพื่อลดการปล่อยและเพิ่มประสิทธิภาพพลังงาน รวมถึง: </t>
    </r>
    <r>
      <rPr>
        <b/>
        <sz val="14"/>
        <color theme="1"/>
        <rFont val="TH Sarabun New"/>
        <family val="2"/>
      </rPr>
      <t>นโยบายการปรับปรุง/สร้างอาคารใหม่ตามมาตรฐานประสิทธิภาพพลังงาน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แผนการปรับปรุงอาคารเดิม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กระบวนการจัดการคาร์บอนและการลดการปล่อย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แผนลดการใช้พลังงาน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ทบทวนเพื่อระบุจุดที่มีการสูญเสียพลังงานสูงสุด</t>
    </r>
    <r>
      <rPr>
        <sz val="14"/>
        <color theme="1"/>
        <rFont val="TH Sarabun New"/>
        <family val="2"/>
      </rPr>
      <t xml:space="preserve">, และ </t>
    </r>
    <r>
      <rPr>
        <b/>
        <sz val="14"/>
        <color theme="1"/>
        <rFont val="TH Sarabun New"/>
        <family val="2"/>
      </rPr>
      <t>นโยบายการขายสินทรัพย์</t>
    </r>
    <r>
      <rPr>
        <sz val="14"/>
        <color theme="1"/>
        <rFont val="TH Sarabun New"/>
        <family val="2"/>
      </rPr>
      <t xml:space="preserve"> (Divestment) จากอุตสาหกรรมพลังงานคาร์บอนเข้มข้น (ถ่านหิน/น้ำมัน)</t>
    </r>
  </si>
  <si>
    <r>
      <t xml:space="preserve">วัด </t>
    </r>
    <r>
      <rPr>
        <b/>
        <sz val="14"/>
        <color theme="1"/>
        <rFont val="TH Sarabun New"/>
        <family val="2"/>
      </rPr>
      <t>พลังงานที่ใช้ทั้งหมด (GJ) ต่อพื้นที่ใช้สอย (ตารางเมตร) ของอาคารมหาวิทยาลัย</t>
    </r>
  </si>
  <si>
    <r>
      <t xml:space="preserve">วัดการเผยแพร่สู่ชุมชนเพื่อช่วยเปลี่ยนไปใช้แหล่งพลังงานหมุนเวียน รวมถึง: จัด </t>
    </r>
    <r>
      <rPr>
        <b/>
        <sz val="14"/>
        <color theme="1"/>
        <rFont val="TH Sarabun New"/>
        <family val="2"/>
      </rPr>
      <t>โครงการให้ความรู้ชุมชนท้องถิ่นเกี่ยวกับประสิทธิภาพพลังงาน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ส่งเสริมการให้คำมั่นสัญญาต่อสาธารณะในการใช้พลังงานหมุนเวียน 100%</t>
    </r>
    <r>
      <rPr>
        <sz val="14"/>
        <color theme="1"/>
        <rFont val="TH Sarabun New"/>
        <family val="2"/>
      </rPr>
      <t xml:space="preserve"> นอกเหนือจากมหาวิทยาลัย, ให้ </t>
    </r>
    <r>
      <rPr>
        <b/>
        <sz val="14"/>
        <color theme="1"/>
        <rFont val="TH Sarabun New"/>
        <family val="2"/>
      </rPr>
      <t>บริการโดยตรงแก่อุตสาหกรรมในท้องถิ่น</t>
    </r>
    <r>
      <rPr>
        <sz val="14"/>
        <color theme="1"/>
        <rFont val="TH Sarabun New"/>
        <family val="2"/>
      </rPr>
      <t xml:space="preserve"> เพื่อปรับปรุงประสิทธิภาพพลังงาน, สนับสนุน </t>
    </r>
    <r>
      <rPr>
        <b/>
        <sz val="14"/>
        <color theme="1"/>
        <rFont val="TH Sarabun New"/>
        <family val="2"/>
      </rPr>
      <t>การกำหนดนโยบายพลังงานสะอาดของรัฐบาล</t>
    </r>
    <r>
      <rPr>
        <sz val="14"/>
        <color theme="1"/>
        <rFont val="TH Sarabun New"/>
        <family val="2"/>
      </rPr>
      <t xml:space="preserve">, และ </t>
    </r>
    <r>
      <rPr>
        <b/>
        <sz val="14"/>
        <color theme="1"/>
        <rFont val="TH Sarabun New"/>
        <family val="2"/>
      </rPr>
      <t>ให้ความช่วยเหลือแก่ธุรกิจเริ่มต้นที่ส่งเสริมเศรษฐกิจคาร์บอนต่ำ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</si>
  <si>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สัดส่วนการใช้พลังงานที่มาจากแหล่งคาร์บอนต่ำ</t>
    </r>
    <r>
      <rPr>
        <sz val="14"/>
        <color theme="1"/>
        <rFont val="TH Sarabun New"/>
        <family val="2"/>
      </rPr>
      <t xml:space="preserve"> (เช่น พลังงานหมุนเวียน พลังงานนิวเคลียร์ เชื้อเพลิงที่ไม่ใช่ฟอสซิล) เทียบกับพลังงานที่ใช้ทั้งหมด</t>
    </r>
  </si>
  <si>
    <r>
      <t xml:space="preserve">วัดผลงานวิจัย: 1) </t>
    </r>
    <r>
      <rPr>
        <b/>
        <sz val="14"/>
        <color theme="1"/>
        <rFont val="TH Sarabun New"/>
        <family val="2"/>
      </rPr>
      <t>CiteScore</t>
    </r>
    <r>
      <rPr>
        <sz val="14"/>
        <color theme="1"/>
        <rFont val="TH Sarabun New"/>
        <family val="2"/>
      </rPr>
      <t xml:space="preserve">, และ 2) </t>
    </r>
    <r>
      <rPr>
        <b/>
        <sz val="14"/>
        <color theme="1"/>
        <rFont val="TH Sarabun New"/>
        <family val="2"/>
      </rPr>
      <t>จำนวนสิ่งพิมพ์</t>
    </r>
  </si>
  <si>
    <r>
      <t xml:space="preserve">วัดความมุ่งมั่นต่อแนวทางปฏิบัติในการจ้างงานที่ดี รวมถึง: การจ่าย </t>
    </r>
    <r>
      <rPr>
        <b/>
        <sz val="14"/>
        <color theme="1"/>
        <rFont val="TH Sarabun New"/>
        <family val="2"/>
      </rPr>
      <t>ค่าจ้างดำรงชีพ</t>
    </r>
    <r>
      <rPr>
        <sz val="14"/>
        <color theme="1"/>
        <rFont val="TH Sarabun New"/>
        <family val="2"/>
      </rPr>
      <t xml:space="preserve"> (Living wage) ให้แก่บุคลากรทั้งหมด, การ </t>
    </r>
    <r>
      <rPr>
        <b/>
        <sz val="14"/>
        <color theme="1"/>
        <rFont val="TH Sarabun New"/>
        <family val="2"/>
      </rPr>
      <t>ยอมรับสิทธิแรงงาน</t>
    </r>
    <r>
      <rPr>
        <sz val="14"/>
        <color theme="1"/>
        <rFont val="TH Sarabun New"/>
        <family val="2"/>
      </rPr>
      <t xml:space="preserve"> (เช่น เสรีภาพในการรวมกลุ่มและการเจรจาต่อรองร่วม) และ </t>
    </r>
    <r>
      <rPr>
        <b/>
        <sz val="14"/>
        <color theme="1"/>
        <rFont val="TH Sarabun New"/>
        <family val="2"/>
      </rPr>
      <t>สหภาพ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นโยบายยุติการเลือกปฏิบัติ</t>
    </r>
    <r>
      <rPr>
        <sz val="14"/>
        <color theme="1"/>
        <rFont val="TH Sarabun New"/>
        <family val="2"/>
      </rPr>
      <t xml:space="preserve"> ในสถานที่ทำงาน, </t>
    </r>
    <r>
      <rPr>
        <b/>
        <sz val="14"/>
        <color theme="1"/>
        <rFont val="TH Sarabun New"/>
        <family val="2"/>
      </rPr>
      <t>นโยบายต่อต้านการบังคับใช้แรงงาน/การค้ามนุษย์/การใช้แรงงานเด็ก</t>
    </r>
    <r>
      <rPr>
        <sz val="14"/>
        <color theme="1"/>
        <rFont val="TH Sarabun New"/>
        <family val="2"/>
      </rPr>
      <t xml:space="preserve">, การรับประกัน </t>
    </r>
    <r>
      <rPr>
        <b/>
        <sz val="14"/>
        <color theme="1"/>
        <rFont val="TH Sarabun New"/>
        <family val="2"/>
      </rPr>
      <t>สิทธิที่เท่าเทียมกันของพนักงานเมื่อจ้างบุคคลภายนอก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นโยบายความเท่าเทียมกันของอัตราค่าจ้าง</t>
    </r>
    <r>
      <rPr>
        <sz val="14"/>
        <color theme="1"/>
        <rFont val="TH Sarabun New"/>
        <family val="2"/>
      </rPr>
      <t xml:space="preserve"> (Pay scale equity) และการ </t>
    </r>
    <r>
      <rPr>
        <b/>
        <sz val="14"/>
        <color theme="1"/>
        <rFont val="TH Sarabun New"/>
        <family val="2"/>
      </rPr>
      <t>ติดตาม</t>
    </r>
    <r>
      <rPr>
        <sz val="14"/>
        <color theme="1"/>
        <rFont val="TH Sarabun New"/>
        <family val="2"/>
      </rPr>
      <t xml:space="preserve">, และ </t>
    </r>
    <r>
      <rPr>
        <b/>
        <sz val="14"/>
        <color theme="1"/>
        <rFont val="TH Sarabun New"/>
        <family val="2"/>
      </rPr>
      <t>กระบวนการอุทธรณ์</t>
    </r>
    <r>
      <rPr>
        <sz val="14"/>
        <color theme="1"/>
        <rFont val="TH Sarabun New"/>
        <family val="2"/>
      </rPr>
      <t xml:space="preserve"> สำหรับสิทธิของพนักงานและ/หรือค่าจ้าง</t>
    </r>
  </si>
  <si>
    <r>
      <t xml:space="preserve">วัด </t>
    </r>
    <r>
      <rPr>
        <b/>
        <sz val="14"/>
        <color theme="1"/>
        <rFont val="TH Sarabun New"/>
        <family val="2"/>
      </rPr>
      <t>ค่าใช้จ่ายทั้งหมดของมหาวิทยาลัยหารด้วยจำนวนพนักงาน (FTE) และปรับตาม GDP ต่อหัวของภูมิภาค</t>
    </r>
    <r>
      <rPr>
        <sz val="14"/>
        <color theme="1"/>
        <rFont val="TH Sarabun New"/>
        <family val="2"/>
      </rPr>
      <t xml:space="preserve"> (เพื่อวัดมูลค่าทางเศรษฐกิจ)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</si>
  <si>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สัดส่วนนักศึกษา FTE ที่มีประสบการณ์ฝึกงานมากกว่าหนึ่งเดือน</t>
    </r>
    <r>
      <rPr>
        <sz val="14"/>
        <color theme="1"/>
        <rFont val="TH Sarabun New"/>
        <family val="2"/>
      </rPr>
      <t xml:space="preserve"> ซึ่งถูก </t>
    </r>
    <r>
      <rPr>
        <b/>
        <sz val="14"/>
        <color theme="1"/>
        <rFont val="TH Sarabun New"/>
        <family val="2"/>
      </rPr>
      <t>กำหนดให้เป็นส่วนหนึ่งของหลักสูตร</t>
    </r>
    <r>
      <rPr>
        <sz val="14"/>
        <color theme="1"/>
        <rFont val="TH Sarabun New"/>
        <family val="2"/>
      </rPr>
      <t xml:space="preserve"> (ไม่รวมภาคสมัครใจ)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</si>
  <si>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สัดส่วนพนักงาน FTE ที่มีสัญญานานกว่า 24 เดือน</t>
    </r>
  </si>
  <si>
    <r>
      <t xml:space="preserve">วัด </t>
    </r>
    <r>
      <rPr>
        <b/>
        <sz val="14"/>
        <color theme="1"/>
        <rFont val="TH Sarabun New"/>
        <family val="2"/>
      </rPr>
      <t>ขนาดของผลงานวิจัย</t>
    </r>
  </si>
  <si>
    <r>
      <t xml:space="preserve">วัด </t>
    </r>
    <r>
      <rPr>
        <b/>
        <sz val="14"/>
        <color theme="1"/>
        <rFont val="TH Sarabun New"/>
        <family val="2"/>
      </rPr>
      <t>จำนวนสิทธิบัตรจากแหล่งใดๆ ที่อ้างถึงงานวิจัยที่ดำเนินการโดยมหาวิทยาลัย</t>
    </r>
  </si>
  <si>
    <r>
      <t xml:space="preserve">วัด </t>
    </r>
    <r>
      <rPr>
        <b/>
        <sz val="14"/>
        <color theme="1"/>
        <rFont val="TH Sarabun New"/>
        <family val="2"/>
      </rPr>
      <t>จำนวนบริษัทที่จัดตั้งขึ้นเพื่อใช้ประโยชน์จากทรัพย์สินทางปัญญาที่มีต้นกำเนิดจากสถาบัน</t>
    </r>
    <r>
      <rPr>
        <sz val="14"/>
        <color theme="1"/>
        <rFont val="TH Sarabun New"/>
        <family val="2"/>
      </rPr>
      <t xml:space="preserve"> ซึ่งต้องจัดตั้งมาแล้วอย่างน้อยสามปีและยังคงดำเนินงานอยู่</t>
    </r>
  </si>
  <si>
    <r>
      <t xml:space="preserve">วัด </t>
    </r>
    <r>
      <rPr>
        <b/>
        <sz val="14"/>
        <color theme="1"/>
        <rFont val="TH Sarabun New"/>
        <family val="2"/>
      </rPr>
      <t>จำนวนรายได้จากการวิจัยที่สถาบันได้รับจากอุตสาหกรรม (ปรับตาม PPP) เทียบกับจำนวนบุคลากรทางวิชาการ FTE</t>
    </r>
    <r>
      <rPr>
        <sz val="14"/>
        <color theme="1"/>
        <rFont val="TH Sarabun New"/>
        <family val="2"/>
      </rPr>
      <t xml:space="preserve"> (ถ่วงน้ำหนักตามสาขาวิชา)</t>
    </r>
  </si>
  <si>
    <r>
      <t xml:space="preserve">วัดผลงานวิจัย: 1) </t>
    </r>
    <r>
      <rPr>
        <b/>
        <sz val="14"/>
        <color theme="1"/>
        <rFont val="TH Sarabun New"/>
        <family val="2"/>
      </rPr>
      <t>CiteScore</t>
    </r>
    <r>
      <rPr>
        <sz val="14"/>
        <color theme="1"/>
        <rFont val="TH Sarabun New"/>
        <family val="2"/>
      </rPr>
      <t xml:space="preserve">, 2) </t>
    </r>
    <r>
      <rPr>
        <b/>
        <sz val="14"/>
        <color theme="1"/>
        <rFont val="TH Sarabun New"/>
        <family val="2"/>
      </rPr>
      <t>FWCI</t>
    </r>
    <r>
      <rPr>
        <sz val="14"/>
        <color theme="1"/>
        <rFont val="TH Sarabun New"/>
        <family val="2"/>
      </rPr>
      <t xml:space="preserve">, และ 3) </t>
    </r>
    <r>
      <rPr>
        <b/>
        <sz val="14"/>
        <color theme="1"/>
        <rFont val="TH Sarabun New"/>
        <family val="2"/>
      </rPr>
      <t>จำนวนสิ่งพิมพ์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</si>
  <si>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สัดส่วนนักศึกษา FTE ที่เริ่มเรียนในระดับปริญญา และเป็นนักศึกษารุ่นแรก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</si>
  <si>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สัดส่วนนักศึกษาต่างชาติ FTE จากประเทศที่มีรายได้ต่ำ/ปานกลางค่อนข้างต่ำ</t>
    </r>
    <r>
      <rPr>
        <sz val="14"/>
        <color theme="1"/>
        <rFont val="TH Sarabun New"/>
        <family val="2"/>
      </rPr>
      <t xml:space="preserve"> (ตาม World Bank) ที่ได้รับ </t>
    </r>
    <r>
      <rPr>
        <b/>
        <sz val="14"/>
        <color theme="1"/>
        <rFont val="TH Sarabun New"/>
        <family val="2"/>
      </rPr>
      <t>ความช่วยเหลือทางการเงินที่สำคัญ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</si>
  <si>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สัดส่วนนักศึกษา FTE ที่มีความทุพพลภาพ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</si>
  <si>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สัดส่วนพนักงาน FTE ที่มีความทุพพลภาพ</t>
    </r>
  </si>
  <si>
    <r>
      <t xml:space="preserve">วัดการดำเนินการเพื่อสนับสนุนการมีส่วนร่วมและความสำเร็จของกลุ่มที่มีการเป็นตัวแทนน้อย รวมถึง: </t>
    </r>
    <r>
      <rPr>
        <b/>
        <sz val="14"/>
        <color theme="1"/>
        <rFont val="TH Sarabun New"/>
        <family val="2"/>
      </rPr>
      <t>นโยบายการรับเข้าเรียนที่ไม่เลือกปฏิบัติ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วัดและติดตามการสมัคร/การรับเข้าเรียนของกลุ่มที่มีการเป็นตัวแทนน้อย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แผนดำเนินการเพื่อสรรหา</t>
    </r>
    <r>
      <rPr>
        <sz val="14"/>
        <color theme="1"/>
        <rFont val="TH Sarabun New"/>
        <family val="2"/>
      </rPr>
      <t xml:space="preserve"> บุคลากรและนักศึกษาจากกลุ่มที่มีการเป็นตัวแทนน้อย, </t>
    </r>
    <r>
      <rPr>
        <b/>
        <sz val="14"/>
        <color theme="1"/>
        <rFont val="TH Sarabun New"/>
        <family val="2"/>
      </rPr>
      <t>นโยบายต่อต้านการเลือกปฏิบัติ</t>
    </r>
    <r>
      <rPr>
        <sz val="14"/>
        <color theme="1"/>
        <rFont val="TH Sarabun New"/>
        <family val="2"/>
      </rPr>
      <t xml:space="preserve">, การมี </t>
    </r>
    <r>
      <rPr>
        <b/>
        <sz val="14"/>
        <color theme="1"/>
        <rFont val="TH Sarabun New"/>
        <family val="2"/>
      </rPr>
      <t>เจ้าหน้าที่/คณะกรรมการด้านความหลากหลาย</t>
    </r>
    <r>
      <rPr>
        <sz val="14"/>
        <color theme="1"/>
        <rFont val="TH Sarabun New"/>
        <family val="2"/>
      </rPr>
      <t xml:space="preserve">, การให้ </t>
    </r>
    <r>
      <rPr>
        <b/>
        <sz val="14"/>
        <color theme="1"/>
        <rFont val="TH Sarabun New"/>
        <family val="2"/>
      </rPr>
      <t>บริการสนับสนุนสำหรับผู้พิการ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นโยบายการจัดที่พักที่สมเหตุสมผล</t>
    </r>
    <r>
      <rPr>
        <sz val="14"/>
        <color theme="1"/>
        <rFont val="TH Sarabun New"/>
        <family val="2"/>
      </rPr>
      <t xml:space="preserve"> สำหรับผู้พิการ, และ </t>
    </r>
    <r>
      <rPr>
        <b/>
        <sz val="14"/>
        <color theme="1"/>
        <rFont val="TH Sarabun New"/>
        <family val="2"/>
      </rPr>
      <t>นโยบายต่อต้านการล่วงละเมิด</t>
    </r>
  </si>
  <si>
    <r>
      <t xml:space="preserve">วัดการเสริมสร้างและให้การเข้าถึงมรดกทางวัฒนธรรมและท้องถิ่น รวมถึง: การให้ </t>
    </r>
    <r>
      <rPr>
        <b/>
        <sz val="14"/>
        <color theme="1"/>
        <rFont val="TH Sarabun New"/>
        <family val="2"/>
      </rPr>
      <t>ประชาชนเข้าถึงอาคาร/อนุสาวรีย์/ภูมิทัศน์มรดกทางวัฒนธรรม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การเข้าถึงห้องสมุด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การเข้าถึงพิพิธภัณฑ์/หอศิลป์/งานศิลปะ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การเข้าถึงพื้นที่สีเขียว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มีส่วนร่วมในศิลปะท้องถิ่น</t>
    </r>
    <r>
      <rPr>
        <sz val="14"/>
        <color theme="1"/>
        <rFont val="TH Sarabun New"/>
        <family val="2"/>
      </rPr>
      <t xml:space="preserve"> (เช่น การแสดงสาธารณะ), และการดำเนิน </t>
    </r>
    <r>
      <rPr>
        <b/>
        <sz val="14"/>
        <color theme="1"/>
        <rFont val="TH Sarabun New"/>
        <family val="2"/>
      </rPr>
      <t>โครงการบันทึก/รักษามรดกทางวัฒนธรรมที่จับต้องไม่ได้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</si>
  <si>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สัดส่วนค่าใช้จ่ายทั้งหมดของมหาวิทยาลัยที่ใช้โดยตรงกับศิลปะและมรดก</t>
    </r>
    <r>
      <rPr>
        <sz val="14"/>
        <color theme="1"/>
        <rFont val="TH Sarabun New"/>
        <family val="2"/>
      </rPr>
      <t xml:space="preserve"> (ไม่รวมค่าใช้จ่ายด้านกีฬา)</t>
    </r>
  </si>
  <si>
    <r>
      <t xml:space="preserve">วัดการดำเนินการเพื่อการขนส่งและที่อยู่อาศัยที่ยั่งยืน รวมถึง: การ </t>
    </r>
    <r>
      <rPr>
        <b/>
        <sz val="14"/>
        <color theme="1"/>
        <rFont val="TH Sarabun New"/>
        <family val="2"/>
      </rPr>
      <t>วัดและกำหนดเป้าหมายสำหรับการเดินทางที่ยั่งยืนยิ่งขึ้น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ส่งเสริม/อนุญาตให้พนักงานทำงานทางไกล</t>
    </r>
    <r>
      <rPr>
        <sz val="14"/>
        <color theme="1"/>
        <rFont val="TH Sarabun New"/>
        <family val="2"/>
      </rPr>
      <t xml:space="preserve"> หรือเสนอสัปดาห์ทำงานที่กระชับขึ้น, การจัดหา </t>
    </r>
    <r>
      <rPr>
        <b/>
        <sz val="14"/>
        <color theme="1"/>
        <rFont val="TH Sarabun New"/>
        <family val="2"/>
      </rPr>
      <t>ที่อยู่อาศัยราคาไม่แพง</t>
    </r>
    <r>
      <rPr>
        <sz val="14"/>
        <color theme="1"/>
        <rFont val="TH Sarabun New"/>
        <family val="2"/>
      </rPr>
      <t xml:space="preserve"> สำหรับพนักงานและนักศึกษา, การ </t>
    </r>
    <r>
      <rPr>
        <b/>
        <sz val="14"/>
        <color theme="1"/>
        <rFont val="TH Sarabun New"/>
        <family val="2"/>
      </rPr>
      <t>ให้ความสำคัญกับการเข้าถึงของคนเดินเท้า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ทำงานร่วมกับหน่วยงานท้องถิ่น</t>
    </r>
    <r>
      <rPr>
        <sz val="14"/>
        <color theme="1"/>
        <rFont val="TH Sarabun New"/>
        <family val="2"/>
      </rPr>
      <t xml:space="preserve"> เพื่อแก้ไขปัญหาการวางแผน (รวมถึงที่อยู่อาศัยราคาไม่แพง), การ </t>
    </r>
    <r>
      <rPr>
        <b/>
        <sz val="14"/>
        <color theme="1"/>
        <rFont val="TH Sarabun New"/>
        <family val="2"/>
      </rPr>
      <t>สร้างอาคารใหม่ตามมาตรฐานที่ยั่งยืน</t>
    </r>
    <r>
      <rPr>
        <sz val="14"/>
        <color theme="1"/>
        <rFont val="TH Sarabun New"/>
        <family val="2"/>
      </rPr>
      <t xml:space="preserve">, และการ </t>
    </r>
    <r>
      <rPr>
        <b/>
        <sz val="14"/>
        <color theme="1"/>
        <rFont val="TH Sarabun New"/>
        <family val="2"/>
      </rPr>
      <t>ก่อสร้างในพื้นที่สีน้ำตาล</t>
    </r>
    <r>
      <rPr>
        <sz val="14"/>
        <color theme="1"/>
        <rFont val="TH Sarabun New"/>
        <family val="2"/>
      </rPr>
      <t xml:space="preserve"> (Brownfield sites)</t>
    </r>
  </si>
  <si>
    <r>
      <t xml:space="preserve">วัดการดำเนินการสู่การบริโภคและการผลิตที่รับผิดชอบ รวมถึง: การมี </t>
    </r>
    <r>
      <rPr>
        <b/>
        <sz val="14"/>
        <color theme="1"/>
        <rFont val="TH Sarabun New"/>
        <family val="2"/>
      </rPr>
      <t>นโยบายการจัดหาอย่างมีจริยธรรม</t>
    </r>
    <r>
      <rPr>
        <sz val="14"/>
        <color theme="1"/>
        <rFont val="TH Sarabun New"/>
        <family val="2"/>
      </rPr>
      <t xml:space="preserve"> (Ethical sourcing), </t>
    </r>
    <r>
      <rPr>
        <b/>
        <sz val="14"/>
        <color theme="1"/>
        <rFont val="TH Sarabun New"/>
        <family val="2"/>
      </rPr>
      <t>นโยบายการกำจัดของเสียอันตราย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นโยบายการจัดการของเสีย</t>
    </r>
    <r>
      <rPr>
        <sz val="14"/>
        <color theme="1"/>
        <rFont val="TH Sarabun New"/>
        <family val="2"/>
      </rPr>
      <t xml:space="preserve"> เพื่อวัดปริมาณที่ส่งไปยังหลุมฝังกลบและที่รีไซเคิล, </t>
    </r>
    <r>
      <rPr>
        <b/>
        <sz val="14"/>
        <color theme="1"/>
        <rFont val="TH Sarabun New"/>
        <family val="2"/>
      </rPr>
      <t>นโยบายลดการใช้พลาสติก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นโยบายลดการใช้สิ่งของที่ใช้แล้วทิ้ง</t>
    </r>
    <r>
      <rPr>
        <sz val="14"/>
        <color theme="1"/>
        <rFont val="TH Sarabun New"/>
        <family val="2"/>
      </rPr>
      <t xml:space="preserve">, และการขยายนโยบายเหล่านี้ไปยัง </t>
    </r>
    <r>
      <rPr>
        <b/>
        <sz val="14"/>
        <color theme="1"/>
        <rFont val="TH Sarabun New"/>
        <family val="2"/>
      </rPr>
      <t>บริการที่จ้างภายนอก</t>
    </r>
    <r>
      <rPr>
        <sz val="14"/>
        <color theme="1"/>
        <rFont val="TH Sarabun New"/>
        <family val="2"/>
      </rPr>
      <t xml:space="preserve"> และ </t>
    </r>
    <r>
      <rPr>
        <b/>
        <sz val="14"/>
        <color theme="1"/>
        <rFont val="TH Sarabun New"/>
        <family val="2"/>
      </rPr>
      <t>ซัพพลายเออร์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</si>
  <si>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สัดส่วนของเสียที่รีไซเคิล (metric ton) เทียบกับปริมาณของเสียที่สร้างขึ้นทั้งหมด</t>
    </r>
    <r>
      <rPr>
        <sz val="14"/>
        <color theme="1"/>
        <rFont val="TH Sarabun New"/>
        <family val="2"/>
      </rPr>
      <t xml:space="preserve"> โดยต้องมีการ </t>
    </r>
    <r>
      <rPr>
        <b/>
        <sz val="14"/>
        <color theme="1"/>
        <rFont val="TH Sarabun New"/>
        <family val="2"/>
      </rPr>
      <t>วัดปริมาณของเสียที่สร้างขึ้นและรีไซเคิล</t>
    </r>
    <r>
      <rPr>
        <sz val="14"/>
        <color theme="1"/>
        <rFont val="TH Sarabun New"/>
        <family val="2"/>
      </rPr>
      <t xml:space="preserve"> ทั่วทั้งมหาวิทยาลัย</t>
    </r>
  </si>
  <si>
    <r>
      <t xml:space="preserve">วัดว่ามหาวิทยาลัย </t>
    </r>
    <r>
      <rPr>
        <b/>
        <sz val="14"/>
        <color theme="1"/>
        <rFont val="TH Sarabun New"/>
        <family val="2"/>
      </rPr>
      <t>ตีพิมพ์รายงานความยั่งยืน</t>
    </r>
    <r>
      <rPr>
        <sz val="14"/>
        <color theme="1"/>
        <rFont val="TH Sarabun New"/>
        <family val="2"/>
      </rPr>
      <t xml:space="preserve"> (ประจำปี หรือไม่ประจำปี) ระหว่างปี 2020 ถึง 2024 หรือไม่</t>
    </r>
  </si>
  <si>
    <r>
      <t xml:space="preserve">วัด </t>
    </r>
    <r>
      <rPr>
        <b/>
        <sz val="14"/>
        <color theme="1"/>
        <rFont val="TH Sarabun New"/>
        <family val="2"/>
      </rPr>
      <t>สัดส่วนการใช้พลังงานจากแหล่งคาร์บอนต่ำ</t>
    </r>
    <r>
      <rPr>
        <sz val="14"/>
        <color theme="1"/>
        <rFont val="TH Sarabun New"/>
        <family val="2"/>
      </rPr>
      <t xml:space="preserve"> เทียบกับปริมาณการใช้พลังงานทั้งหมด โดยต้องมีการ </t>
    </r>
    <r>
      <rPr>
        <b/>
        <sz val="14"/>
        <color theme="1"/>
        <rFont val="TH Sarabun New"/>
        <family val="2"/>
      </rPr>
      <t>วัดปริมาณพลังงานคาร์บอนต่ำที่ใช้</t>
    </r>
  </si>
  <si>
    <r>
      <t xml:space="preserve">วัดกิจกรรมเกี่ยวกับการศึกษาและความร่วมมือในด้านผลกระทบ การบรรเทา และการปรับตัวต่อการเปลี่ยนแปลงสภาพภูมิอากาศ รวมถึง: การจัด </t>
    </r>
    <r>
      <rPr>
        <b/>
        <sz val="14"/>
        <color theme="1"/>
        <rFont val="TH Sarabun New"/>
        <family val="2"/>
      </rPr>
      <t>โครงการ/แคมเปญให้ความรู้ชุมชน</t>
    </r>
    <r>
      <rPr>
        <sz val="14"/>
        <color theme="1"/>
        <rFont val="TH Sarabun New"/>
        <family val="2"/>
      </rPr>
      <t xml:space="preserve"> เกี่ยวกับความเสี่ยง/ผลกระทบจากสภาพภูมิอากาศ, การมี </t>
    </r>
    <r>
      <rPr>
        <b/>
        <sz val="14"/>
        <color theme="1"/>
        <rFont val="TH Sarabun New"/>
        <family val="2"/>
      </rPr>
      <t>แผนปฏิบัติการด้านสภาพภูมิอากาศของมหาวิทยาลัย</t>
    </r>
    <r>
      <rPr>
        <sz val="14"/>
        <color theme="1"/>
        <rFont val="TH Sarabun New"/>
        <family val="2"/>
      </rPr>
      <t xml:space="preserve"> ที่แบ่งปันกับรัฐบาลท้องถิ่น/ชุมชน, การมีส่วนร่วมในการ </t>
    </r>
    <r>
      <rPr>
        <b/>
        <sz val="14"/>
        <color theme="1"/>
        <rFont val="TH Sarabun New"/>
        <family val="2"/>
      </rPr>
      <t>วางแผนร่วมกันสำหรับภัยพิบัติจากการเปลี่ยนแปลงสภาพภูมิอากาศ</t>
    </r>
    <r>
      <rPr>
        <sz val="14"/>
        <color theme="1"/>
        <rFont val="TH Sarabun New"/>
        <family val="2"/>
      </rPr>
      <t xml:space="preserve"> กับรัฐบาล, และการ </t>
    </r>
    <r>
      <rPr>
        <b/>
        <sz val="14"/>
        <color theme="1"/>
        <rFont val="TH Sarabun New"/>
        <family val="2"/>
      </rPr>
      <t>ร่วมมือกับ NGOs</t>
    </r>
    <r>
      <rPr>
        <sz val="14"/>
        <color theme="1"/>
        <rFont val="TH Sarabun New"/>
        <family val="2"/>
      </rPr>
      <t xml:space="preserve"> ในการปรับตัวต่อสภาพภูมิอากาศ</t>
    </r>
  </si>
  <si>
    <r>
      <t xml:space="preserve">วัดความมุ่งมั่นและเป้าหมายในการเป็นกลางทางคาร์บอน รวมถึง: การมี </t>
    </r>
    <r>
      <rPr>
        <b/>
        <sz val="14"/>
        <color theme="1"/>
        <rFont val="TH Sarabun New"/>
        <family val="2"/>
      </rPr>
      <t>วันเป้าหมาย</t>
    </r>
    <r>
      <rPr>
        <sz val="14"/>
        <color theme="1"/>
        <rFont val="TH Sarabun New"/>
        <family val="2"/>
      </rPr>
      <t xml:space="preserve"> ในการเป็นกลางทางคาร์บอนตาม </t>
    </r>
    <r>
      <rPr>
        <b/>
        <sz val="14"/>
        <color theme="1"/>
        <rFont val="TH Sarabun New"/>
        <family val="2"/>
      </rPr>
      <t>พิธีสารก๊าซเรือนกระจก</t>
    </r>
    <r>
      <rPr>
        <sz val="14"/>
        <color theme="1"/>
        <rFont val="TH Sarabun New"/>
        <family val="2"/>
      </rPr>
      <t xml:space="preserve"> (ครอบคลุม Scope 1 และ 2 เป็นอย่างน้อย), และ </t>
    </r>
    <r>
      <rPr>
        <b/>
        <sz val="14"/>
        <color theme="1"/>
        <rFont val="TH Sarabun New"/>
        <family val="2"/>
      </rPr>
      <t>วันที่คาดว่าจะบรรลุ</t>
    </r>
    <r>
      <rPr>
        <sz val="14"/>
        <color theme="1"/>
        <rFont val="TH Sarabun New"/>
        <family val="2"/>
      </rPr>
      <t xml:space="preserve"> ความเป็นกลางทางคาร์บอนสำหรับ Scope 1 และ 2</t>
    </r>
  </si>
  <si>
    <r>
      <t xml:space="preserve">วัดผลงานวิจัย (ด้านการอนุรักษ์และการใช้มหาสมุทรและทรัพยากรทางทะเลอย่างยั่งยืน): 1) </t>
    </r>
    <r>
      <rPr>
        <b/>
        <sz val="14"/>
        <color theme="1"/>
        <rFont val="TH Sarabun New"/>
        <family val="2"/>
      </rPr>
      <t>CiteScore</t>
    </r>
    <r>
      <rPr>
        <sz val="14"/>
        <color theme="1"/>
        <rFont val="TH Sarabun New"/>
        <family val="2"/>
      </rPr>
      <t xml:space="preserve">, 2) </t>
    </r>
    <r>
      <rPr>
        <b/>
        <sz val="14"/>
        <color theme="1"/>
        <rFont val="TH Sarabun New"/>
        <family val="2"/>
      </rPr>
      <t>FWCI</t>
    </r>
    <r>
      <rPr>
        <sz val="14"/>
        <color theme="1"/>
        <rFont val="TH Sarabun New"/>
        <family val="2"/>
      </rPr>
      <t xml:space="preserve">, และ 3) </t>
    </r>
    <r>
      <rPr>
        <b/>
        <sz val="14"/>
        <color theme="1"/>
        <rFont val="TH Sarabun New"/>
        <family val="2"/>
      </rPr>
      <t>จำนวนสิ่งพิมพ์</t>
    </r>
  </si>
  <si>
    <r>
      <t xml:space="preserve">วัดการสนับสนุนโดยตรงผ่านการศึกษาเพื่อรักษาระบบนิเวศ รวมถึง: การจัด </t>
    </r>
    <r>
      <rPr>
        <b/>
        <sz val="14"/>
        <color theme="1"/>
        <rFont val="TH Sarabun New"/>
        <family val="2"/>
      </rPr>
      <t>โปรแกรมการศึกษาเกี่ยวกับระบบนิเวศน้ำจืด</t>
    </r>
    <r>
      <rPr>
        <sz val="14"/>
        <color theme="1"/>
        <rFont val="TH Sarabun New"/>
        <family val="2"/>
      </rPr>
      <t xml:space="preserve">, และการจัด </t>
    </r>
    <r>
      <rPr>
        <b/>
        <sz val="14"/>
        <color theme="1"/>
        <rFont val="TH Sarabun New"/>
        <family val="2"/>
      </rPr>
      <t>โปรแกรมเผยแพร่เกี่ยวกับจัดการประมง การเพาะเลี้ยงสัตว์น้ำ และการท่องเที่ยวอย่างยั่งยืน</t>
    </r>
  </si>
  <si>
    <r>
      <t xml:space="preserve">วัดการสนับสนุนโดยตรงผ่านการดำเนินการเพื่อรักษาระบบนิเวศ รวมถึง: การ </t>
    </r>
    <r>
      <rPr>
        <b/>
        <sz val="14"/>
        <color theme="1"/>
        <rFont val="TH Sarabun New"/>
        <family val="2"/>
      </rPr>
      <t>สนับสนุน/จัดกิจกรรมเพื่อส่งเสริมการอนุรักษ์ทรัพยากรทางน้ำ</t>
    </r>
    <r>
      <rPr>
        <sz val="14"/>
        <color theme="1"/>
        <rFont val="TH Sarabun New"/>
        <family val="2"/>
      </rPr>
      <t xml:space="preserve">, การมี </t>
    </r>
    <r>
      <rPr>
        <b/>
        <sz val="14"/>
        <color theme="1"/>
        <rFont val="TH Sarabun New"/>
        <family val="2"/>
      </rPr>
      <t>นโยบายเพื่อให้แน่ใจว่าอาหารในวิทยาเขตที่มาจากระบบนิเวศทางน้ำถูกเก็บเกี่ยวอย่างยั่งยืน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ทำงานโดยตรงเพื่อรักษาและขยายระบบนิเวศและความหลากหลายทางชีวภาพ</t>
    </r>
    <r>
      <rPr>
        <sz val="14"/>
        <color theme="1"/>
        <rFont val="TH Sarabun New"/>
        <family val="2"/>
      </rPr>
      <t xml:space="preserve">, และการ </t>
    </r>
    <r>
      <rPr>
        <b/>
        <sz val="14"/>
        <color theme="1"/>
        <rFont val="TH Sarabun New"/>
        <family val="2"/>
      </rPr>
      <t>ทำงานด้านเทคโนโลยี/แนวทางปฏิบัติเพื่อป้องกันความเสียหายต่อระบบนิเวศทางน้ำ</t>
    </r>
    <r>
      <rPr>
        <sz val="14"/>
        <color theme="1"/>
        <rFont val="TH Sarabun New"/>
        <family val="2"/>
      </rPr>
      <t xml:space="preserve"> จากอุตสาหกรรม</t>
    </r>
  </si>
  <si>
    <r>
      <t xml:space="preserve">วัดแนวทางปฏิบัติในการจัดการที่รอบคอบเพื่อป้องกันอันตรายต่อสิ่งมีชีวิตและสิ่งแวดล้อม รวมถึง: มี </t>
    </r>
    <r>
      <rPr>
        <b/>
        <sz val="14"/>
        <color theme="1"/>
        <rFont val="TH Sarabun New"/>
        <family val="2"/>
      </rPr>
      <t>มาตรฐานและแนวทางปฏิบัติคุณภาพน้ำสำหรับการปล่อยน้ำ</t>
    </r>
    <r>
      <rPr>
        <sz val="14"/>
        <color theme="1"/>
        <rFont val="TH Sarabun New"/>
        <family val="2"/>
      </rPr>
      <t xml:space="preserve">, มี </t>
    </r>
    <r>
      <rPr>
        <b/>
        <sz val="14"/>
        <color theme="1"/>
        <rFont val="TH Sarabun New"/>
        <family val="2"/>
      </rPr>
      <t>แผนปฏิบัติการเพื่อลดขยะพลาสติก</t>
    </r>
    <r>
      <rPr>
        <sz val="14"/>
        <color theme="1"/>
        <rFont val="TH Sarabun New"/>
        <family val="2"/>
      </rPr>
      <t xml:space="preserve"> ในวิทยาเขต, และมี </t>
    </r>
    <r>
      <rPr>
        <b/>
        <sz val="14"/>
        <color theme="1"/>
        <rFont val="TH Sarabun New"/>
        <family val="2"/>
      </rPr>
      <t>นโยบายป้องกัน/ลดมลพิษทางทะเล</t>
    </r>
    <r>
      <rPr>
        <sz val="14"/>
        <color theme="1"/>
        <rFont val="TH Sarabun New"/>
        <family val="2"/>
      </rPr>
      <t xml:space="preserve"> ทุกชนิด</t>
    </r>
  </si>
  <si>
    <r>
      <t xml:space="preserve">วัดการดำเนินการที่จำเป็นต่อการรักษาระบบนิเวศทางน้ำที่เกี่ยวข้องกับมหาวิทยาลัย รวมถึง: มี </t>
    </r>
    <r>
      <rPr>
        <b/>
        <sz val="14"/>
        <color theme="1"/>
        <rFont val="TH Sarabun New"/>
        <family val="2"/>
      </rPr>
      <t>แผนเพื่อลดการเปลี่ยนแปลงทางกายภาพ เคมี และชีวภาพของระบบนิเวศทางน้ำ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ตรวจสอบสุขภาพของระบบนิเวศทางน้ำ</t>
    </r>
    <r>
      <rPr>
        <sz val="14"/>
        <color theme="1"/>
        <rFont val="TH Sarabun New"/>
        <family val="2"/>
      </rPr>
      <t xml:space="preserve">, การพัฒนา </t>
    </r>
    <r>
      <rPr>
        <b/>
        <sz val="14"/>
        <color theme="1"/>
        <rFont val="TH Sarabun New"/>
        <family val="2"/>
      </rPr>
      <t>โปรแกรม/สิ่งจูงใจเพื่อส่งเสริมแนวทางปฏิบัติในการดูแลน้ำ</t>
    </r>
    <r>
      <rPr>
        <sz val="14"/>
        <color theme="1"/>
        <rFont val="TH Sarabun New"/>
        <family val="2"/>
      </rPr>
      <t xml:space="preserve"> (Aquatic stewardship), การ </t>
    </r>
    <r>
      <rPr>
        <b/>
        <sz val="14"/>
        <color theme="1"/>
        <rFont val="TH Sarabun New"/>
        <family val="2"/>
      </rPr>
      <t>ร่วมมือกับชุมชนท้องถิ่นเพื่อรักษาระบบนิเวศทางน้ำที่ใช้ร่วมกัน</t>
    </r>
    <r>
      <rPr>
        <sz val="14"/>
        <color theme="1"/>
        <rFont val="TH Sarabun New"/>
        <family val="2"/>
      </rPr>
      <t xml:space="preserve">, และการใช้ </t>
    </r>
    <r>
      <rPr>
        <b/>
        <sz val="14"/>
        <color theme="1"/>
        <rFont val="TH Sarabun New"/>
        <family val="2"/>
      </rPr>
      <t>กลยุทธ์การจัดการลุ่มน้ำ</t>
    </r>
    <r>
      <rPr>
        <sz val="14"/>
        <color theme="1"/>
        <rFont val="TH Sarabun New"/>
        <family val="2"/>
      </rPr>
      <t xml:space="preserve"> (Watershed management strategy)</t>
    </r>
  </si>
  <si>
    <r>
      <t xml:space="preserve">วัดผลงานวิจัย (ด้านระบบนิเวศบนบกและความหลากหลายทางชีวภาพ): 1) </t>
    </r>
    <r>
      <rPr>
        <b/>
        <sz val="14"/>
        <color theme="1"/>
        <rFont val="TH Sarabun New"/>
        <family val="2"/>
      </rPr>
      <t>CiteScore</t>
    </r>
    <r>
      <rPr>
        <sz val="14"/>
        <color theme="1"/>
        <rFont val="TH Sarabun New"/>
        <family val="2"/>
      </rPr>
      <t xml:space="preserve">, 2) </t>
    </r>
    <r>
      <rPr>
        <b/>
        <sz val="14"/>
        <color theme="1"/>
        <rFont val="TH Sarabun New"/>
        <family val="2"/>
      </rPr>
      <t>FWCI</t>
    </r>
    <r>
      <rPr>
        <sz val="14"/>
        <color theme="1"/>
        <rFont val="TH Sarabun New"/>
        <family val="2"/>
      </rPr>
      <t xml:space="preserve">, และ 3) </t>
    </r>
    <r>
      <rPr>
        <b/>
        <sz val="14"/>
        <color theme="1"/>
        <rFont val="TH Sarabun New"/>
        <family val="2"/>
      </rPr>
      <t>จำนวนสิ่งพิมพ์</t>
    </r>
  </si>
  <si>
    <r>
      <t xml:space="preserve">วัดการทำงานเพื่อสนับสนุนระบบนิเวศที่ไม่ได้ควบคุมโดยตรง รวมถึง: การ </t>
    </r>
    <r>
      <rPr>
        <b/>
        <sz val="14"/>
        <color theme="1"/>
        <rFont val="TH Sarabun New"/>
        <family val="2"/>
      </rPr>
      <t>สนับสนุน/จัดกิจกรรมเพื่อส่งเสริมการอนุรักษ์/การใช้ที่ดินอย่างยั่งยืน</t>
    </r>
    <r>
      <rPr>
        <sz val="14"/>
        <color theme="1"/>
        <rFont val="TH Sarabun New"/>
        <family val="2"/>
      </rPr>
      <t xml:space="preserve">, การมี </t>
    </r>
    <r>
      <rPr>
        <b/>
        <sz val="14"/>
        <color theme="1"/>
        <rFont val="TH Sarabun New"/>
        <family val="2"/>
      </rPr>
      <t>นโยบายเพื่อให้แน่ใจว่าอาหารในวิทยาเขตมาจากฟาร์มที่ยั่งยืน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ทำงานโดยตรงเพื่อรักษา/ขยายระบบนิเวศและความหลากหลายทางชีวภาพ</t>
    </r>
    <r>
      <rPr>
        <sz val="14"/>
        <color theme="1"/>
        <rFont val="TH Sarabun New"/>
        <family val="2"/>
      </rPr>
      <t xml:space="preserve">, การจัด </t>
    </r>
    <r>
      <rPr>
        <b/>
        <sz val="14"/>
        <color theme="1"/>
        <rFont val="TH Sarabun New"/>
        <family val="2"/>
      </rPr>
      <t>โปรแกรมการศึกษาเกี่ยวกับระบบนิเวศ</t>
    </r>
    <r>
      <rPr>
        <sz val="14"/>
        <color theme="1"/>
        <rFont val="TH Sarabun New"/>
        <family val="2"/>
      </rPr>
      <t xml:space="preserve"> สำหรับชุมชน, และการเผยแพร่ความรู้ด้าน </t>
    </r>
    <r>
      <rPr>
        <b/>
        <sz val="14"/>
        <color theme="1"/>
        <rFont val="TH Sarabun New"/>
        <family val="2"/>
      </rPr>
      <t>การจัดการที่ดินอย่างยั่งยืนสำหรับการเกษตร/การท่องเที่ยว</t>
    </r>
  </si>
  <si>
    <r>
      <t xml:space="preserve">วัดการจัดการระบบนิเวศบนบกที่มหาวิทยาลัยมีส่วนรับผิดชอบ รวมถึง: การมี </t>
    </r>
    <r>
      <rPr>
        <b/>
        <sz val="14"/>
        <color theme="1"/>
        <rFont val="TH Sarabun New"/>
        <family val="2"/>
      </rPr>
      <t>นโยบายการอนุรักษ์/ฟื้นฟู/การใช้ระบบนิเวศบกอย่างยั่งยืน</t>
    </r>
    <r>
      <rPr>
        <sz val="14"/>
        <color theme="1"/>
        <rFont val="TH Sarabun New"/>
        <family val="2"/>
      </rPr>
      <t xml:space="preserve">, การมี </t>
    </r>
    <r>
      <rPr>
        <b/>
        <sz val="14"/>
        <color theme="1"/>
        <rFont val="TH Sarabun New"/>
        <family val="2"/>
      </rPr>
      <t>นโยบายเพื่อระบุ/ติดตาม/ปกป้องสิ่งมีชีวิตที่อยู่ในบัญชีแดงของ IUCN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รวมความหลากหลายทางชีวภาพในท้องถิ่นไว้ในกระบวนการวางแผนและการพัฒนา</t>
    </r>
    <r>
      <rPr>
        <sz val="14"/>
        <color theme="1"/>
        <rFont val="TH Sarabun New"/>
        <family val="2"/>
      </rPr>
      <t xml:space="preserve">, การมี </t>
    </r>
    <r>
      <rPr>
        <b/>
        <sz val="14"/>
        <color theme="1"/>
        <rFont val="TH Sarabun New"/>
        <family val="2"/>
      </rPr>
      <t>นโยบายเพื่อลดผลกระทบของชนิดพันธุ์ต่างถิ่น</t>
    </r>
    <r>
      <rPr>
        <sz val="14"/>
        <color theme="1"/>
        <rFont val="TH Sarabun New"/>
        <family val="2"/>
      </rPr>
      <t xml:space="preserve"> (Alien species) ในวิทยาเขต, และการ </t>
    </r>
    <r>
      <rPr>
        <b/>
        <sz val="14"/>
        <color theme="1"/>
        <rFont val="TH Sarabun New"/>
        <family val="2"/>
      </rPr>
      <t>ร่วมมือกับชุมชนท้องถิ่น</t>
    </r>
    <r>
      <rPr>
        <sz val="14"/>
        <color theme="1"/>
        <rFont val="TH Sarabun New"/>
        <family val="2"/>
      </rPr>
      <t xml:space="preserve"> เพื่อรักษาระบบนิเวศบนบกที่ใช้ร่วมกัน</t>
    </r>
  </si>
  <si>
    <r>
      <t xml:space="preserve">วัดแนวทางปฏิบัติในการจัดการของเสียอย่างรอบคอบ รวมถึง: การมี </t>
    </r>
    <r>
      <rPr>
        <b/>
        <sz val="14"/>
        <color theme="1"/>
        <rFont val="TH Sarabun New"/>
        <family val="2"/>
      </rPr>
      <t>มาตรฐานและแนวทางปฏิบัติคุณภาพน้ำสำหรับการปล่อยน้ำ</t>
    </r>
    <r>
      <rPr>
        <sz val="14"/>
        <color theme="1"/>
        <rFont val="TH Sarabun New"/>
        <family val="2"/>
      </rPr>
      <t xml:space="preserve">, </t>
    </r>
    <r>
      <rPr>
        <b/>
        <sz val="14"/>
        <color theme="1"/>
        <rFont val="TH Sarabun New"/>
        <family val="2"/>
      </rPr>
      <t>นโยบายลดขยะพลาสติก</t>
    </r>
    <r>
      <rPr>
        <sz val="14"/>
        <color theme="1"/>
        <rFont val="TH Sarabun New"/>
        <family val="2"/>
      </rPr>
      <t xml:space="preserve"> ในวิทยาเขต, และ </t>
    </r>
    <r>
      <rPr>
        <b/>
        <sz val="14"/>
        <color theme="1"/>
        <rFont val="TH Sarabun New"/>
        <family val="2"/>
      </rPr>
      <t>นโยบาย/กระบวนการ/แนวทางปฏิบัติในการกำจัดของเสียอันตราย</t>
    </r>
  </si>
  <si>
    <r>
      <t xml:space="preserve">วัดกิจกรรมเกี่ยวกับการเป็นตัวแทนของผู้มีส่วนได้ส่วนเสียในองค์กรกำกับดูแล รวมถึง: การมี </t>
    </r>
    <r>
      <rPr>
        <b/>
        <sz val="14"/>
        <color theme="1"/>
        <rFont val="TH Sarabun New"/>
        <family val="2"/>
      </rPr>
      <t>ตัวแทนที่มาจากการเลือกตั้ง</t>
    </r>
    <r>
      <rPr>
        <sz val="14"/>
        <color theme="1"/>
        <rFont val="TH Sarabun New"/>
        <family val="2"/>
      </rPr>
      <t xml:space="preserve"> (นักศึกษา คณาจารย์ บุคลากร) ในองค์กรกำกับดูแลสูงสุด, การ </t>
    </r>
    <r>
      <rPr>
        <b/>
        <sz val="14"/>
        <color theme="1"/>
        <rFont val="TH Sarabun New"/>
        <family val="2"/>
      </rPr>
      <t>ยอมรับสหภาพนักศึกษาที่เป็นอิสระ</t>
    </r>
    <r>
      <rPr>
        <sz val="14"/>
        <color theme="1"/>
        <rFont val="TH Sarabun New"/>
        <family val="2"/>
      </rPr>
      <t xml:space="preserve">, การมี </t>
    </r>
    <r>
      <rPr>
        <b/>
        <sz val="14"/>
        <color theme="1"/>
        <rFont val="TH Sarabun New"/>
        <family val="2"/>
      </rPr>
      <t>นโยบายระบุและมีส่วนร่วมกับผู้มีส่วนได้ส่วนเสียในท้องถิ่น</t>
    </r>
    <r>
      <rPr>
        <sz val="14"/>
        <color theme="1"/>
        <rFont val="TH Sarabun New"/>
        <family val="2"/>
      </rPr>
      <t xml:space="preserve"> ภายนอก, การมี </t>
    </r>
    <r>
      <rPr>
        <b/>
        <sz val="14"/>
        <color theme="1"/>
        <rFont val="TH Sarabun New"/>
        <family val="2"/>
      </rPr>
      <t>กลไกที่มีความหมายให้ผู้มีส่วนได้ส่วนเสียในท้องถิ่นมีส่วนร่วมในการตัดสินใจ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เผยแพร่หลักการและความมุ่งมั่นเกี่ยวกับอาชญากรรม การทุจริต และการติดสินบน</t>
    </r>
    <r>
      <rPr>
        <sz val="14"/>
        <color theme="1"/>
        <rFont val="TH Sarabun New"/>
        <family val="2"/>
      </rPr>
      <t xml:space="preserve">, การมี </t>
    </r>
    <r>
      <rPr>
        <b/>
        <sz val="14"/>
        <color theme="1"/>
        <rFont val="TH Sarabun New"/>
        <family val="2"/>
      </rPr>
      <t>นโยบายสนับสนุนเสรีภาพทางวิชาการ</t>
    </r>
    <r>
      <rPr>
        <sz val="14"/>
        <color theme="1"/>
        <rFont val="TH Sarabun New"/>
        <family val="2"/>
      </rPr>
      <t xml:space="preserve"> (สำหรับบุคลากรอาวุโสและระดับต้น), และการ </t>
    </r>
    <r>
      <rPr>
        <b/>
        <sz val="14"/>
        <color theme="1"/>
        <rFont val="TH Sarabun New"/>
        <family val="2"/>
      </rPr>
      <t>เผยแพร่ข้อมูลทางการเงิน</t>
    </r>
    <r>
      <rPr>
        <sz val="14"/>
        <color theme="1"/>
        <rFont val="TH Sarabun New"/>
        <family val="2"/>
      </rPr>
      <t xml:space="preserve"> ของมหาวิทยาลัย</t>
    </r>
  </si>
  <si>
    <r>
      <t xml:space="preserve">วัดการทำงานร่วมกับรัฐบาล รวมถึง: การ </t>
    </r>
    <r>
      <rPr>
        <b/>
        <sz val="14"/>
        <color theme="1"/>
        <rFont val="TH Sarabun New"/>
        <family val="2"/>
      </rPr>
      <t>ให้คำแนะนำจากผู้เชี่ยวชาญแก่รัฐบาล</t>
    </r>
    <r>
      <rPr>
        <sz val="14"/>
        <color theme="1"/>
        <rFont val="TH Sarabun New"/>
        <family val="2"/>
      </rPr>
      <t xml:space="preserve"> (เช่น คำแนะนำด้านนโยบาย การเข้าร่วมในคณะกรรมการ), การจัด </t>
    </r>
    <r>
      <rPr>
        <b/>
        <sz val="14"/>
        <color theme="1"/>
        <rFont val="TH Sarabun New"/>
        <family val="2"/>
      </rPr>
      <t>กิจกรรมเผยแพร่/การศึกษา/การเพิ่มทักษะ</t>
    </r>
    <r>
      <rPr>
        <sz val="14"/>
        <color theme="1"/>
        <rFont val="TH Sarabun New"/>
        <family val="2"/>
      </rPr>
      <t xml:space="preserve"> ให้แก่ผู้กำหนดนโยบายและผู้ร่างกฎหมาย, การดำเนิน </t>
    </r>
    <r>
      <rPr>
        <b/>
        <sz val="14"/>
        <color theme="1"/>
        <rFont val="TH Sarabun New"/>
        <family val="2"/>
      </rPr>
      <t>งานวิจัยที่เน้นนโยบายโดยร่วมมือกับหน่วยงานของรัฐ</t>
    </r>
    <r>
      <rPr>
        <sz val="14"/>
        <color theme="1"/>
        <rFont val="TH Sarabun New"/>
        <family val="2"/>
      </rPr>
      <t xml:space="preserve">, และการ </t>
    </r>
    <r>
      <rPr>
        <b/>
        <sz val="14"/>
        <color theme="1"/>
        <rFont val="TH Sarabun New"/>
        <family val="2"/>
      </rPr>
      <t>จัดให้มีเวทีที่เป็นกลาง</t>
    </r>
    <r>
      <rPr>
        <sz val="14"/>
        <color theme="1"/>
        <rFont val="TH Sarabun New"/>
        <family val="2"/>
      </rPr>
      <t xml:space="preserve"> ('พื้นที่ปลอดภัย') สำหรับผู้มีส่วนได้ส่วนเสียทางการเมืองในการอภิปรายความท้าทาย</t>
    </r>
  </si>
  <si>
    <r>
      <t xml:space="preserve">วัด </t>
    </r>
    <r>
      <rPr>
        <b/>
        <sz val="14"/>
        <color theme="1"/>
        <rFont val="TH Sarabun New"/>
        <family val="2"/>
      </rPr>
      <t>จำนวนบัณฑิต (Headcount) ที่สำเร็จการศึกษาในสาขาวิชากฎหมายหรือการบังคับใช้กฎหมาย</t>
    </r>
    <r>
      <rPr>
        <sz val="14"/>
        <color theme="1"/>
        <rFont val="TH Sarabun New"/>
        <family val="2"/>
      </rPr>
      <t xml:space="preserve"> (ซึ่งต้องมีมิติทางจริยธรรมเชิงบวก)</t>
    </r>
  </si>
  <si>
    <r>
      <t xml:space="preserve">วัดงานวิจัยที่เกี่ยวข้องกับ SDGs ทั้งหมด: 1) </t>
    </r>
    <r>
      <rPr>
        <b/>
        <sz val="14"/>
        <color theme="1"/>
        <rFont val="TH Sarabun New"/>
        <family val="2"/>
      </rPr>
      <t>สัดส่วนเอกสารที่เขียนร่วมกับประเทศรายได้ต่ำ/ปานกลางค่อนข้างต่ำ</t>
    </r>
    <r>
      <rPr>
        <sz val="14"/>
        <color theme="1"/>
        <rFont val="TH Sarabun New"/>
        <family val="2"/>
      </rPr>
      <t xml:space="preserve">, และ 2) </t>
    </r>
    <r>
      <rPr>
        <b/>
        <sz val="14"/>
        <color theme="1"/>
        <rFont val="TH Sarabun New"/>
        <family val="2"/>
      </rPr>
      <t>จำนวนสิ่งพิมพ์</t>
    </r>
    <r>
      <rPr>
        <sz val="14"/>
        <color theme="1"/>
        <rFont val="TH Sarabun New"/>
        <family val="2"/>
      </rPr>
      <t xml:space="preserve"> (เกี่ยวข้องกับ SDGs 1 ถึง 17)</t>
    </r>
  </si>
  <si>
    <r>
      <t xml:space="preserve">วัดการสนับสนุน SDGs ในระดับนานาชาติและข้ามภาคส่วน รวมถึง: การมีส่วนร่วมโดยตรงในการ </t>
    </r>
    <r>
      <rPr>
        <b/>
        <sz val="14"/>
        <color theme="1"/>
        <rFont val="TH Sarabun New"/>
        <family val="2"/>
      </rPr>
      <t>พัฒนานโยบาย SDG ของรัฐบาลระดับชาติหรือองค์กรพัฒนาเอกชนระดับภูมิภาค</t>
    </r>
    <r>
      <rPr>
        <sz val="14"/>
        <color theme="1"/>
        <rFont val="TH Sarabun New"/>
        <family val="2"/>
      </rPr>
      <t xml:space="preserve">, การริเริ่มและมีส่วนร่วมในการ </t>
    </r>
    <r>
      <rPr>
        <b/>
        <sz val="14"/>
        <color theme="1"/>
        <rFont val="TH Sarabun New"/>
        <family val="2"/>
      </rPr>
      <t>เจรจาข้ามภาคส่วนเกี่ยวกับ SDGs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เข้าร่วมในความร่วมมือระหว่างประเทศในการรวบรวม/วัดข้อมูลสำหรับ SDGs</t>
    </r>
    <r>
      <rPr>
        <sz val="14"/>
        <color theme="1"/>
        <rFont val="TH Sarabun New"/>
        <family val="2"/>
      </rPr>
      <t xml:space="preserve">, การ </t>
    </r>
    <r>
      <rPr>
        <b/>
        <sz val="14"/>
        <color theme="1"/>
        <rFont val="TH Sarabun New"/>
        <family val="2"/>
      </rPr>
      <t>ทบทวน/พัฒนาแนวทางปฏิบัติที่ดีที่สุดในระดับสากล</t>
    </r>
    <r>
      <rPr>
        <sz val="14"/>
        <color theme="1"/>
        <rFont val="TH Sarabun New"/>
        <family val="2"/>
      </rPr>
      <t xml:space="preserve"> ในการจัดการกับ SDGs, และการ </t>
    </r>
    <r>
      <rPr>
        <b/>
        <sz val="14"/>
        <color theme="1"/>
        <rFont val="TH Sarabun New"/>
        <family val="2"/>
      </rPr>
      <t>ร่วมมือกับองค์กรพัฒนาเอกชน (NGOs)</t>
    </r>
    <r>
      <rPr>
        <sz val="14"/>
        <color theme="1"/>
        <rFont val="TH Sarabun New"/>
        <family val="2"/>
      </rPr>
      <t xml:space="preserve"> เพื่อจัดการกับ SDGs (เช่น โครงการอาสาสมัคร การวิจัย)</t>
    </r>
  </si>
  <si>
    <r>
      <t xml:space="preserve">วัดว่าสถาบัน </t>
    </r>
    <r>
      <rPr>
        <b/>
        <sz val="14"/>
        <color theme="1"/>
        <rFont val="TH Sarabun New"/>
        <family val="2"/>
      </rPr>
      <t>เผยแพร่ข้อมูลเฉพาะเกี่ยวกับผลการดำเนินงานของตนเทียบกับ SDGs ทั้ง 17 ข้อ</t>
    </r>
    <r>
      <rPr>
        <sz val="14"/>
        <color theme="1"/>
        <rFont val="TH Sarabun New"/>
        <family val="2"/>
      </rPr>
      <t xml:space="preserve"> หรือไม่ (แยกเป็นรายงานราย SDG หรือรวมอยู่ในรายงานประจำปี)</t>
    </r>
  </si>
  <si>
    <r>
      <t xml:space="preserve">วัดวิธีการที่มหาวิทยาลัยสอนคนรุ่นต่อไปให้ปรับใช้ความยั่งยืนในชีวิต รวมถึง: การมี </t>
    </r>
    <r>
      <rPr>
        <b/>
        <sz val="14"/>
        <color theme="1"/>
        <rFont val="TH Sarabun New"/>
        <family val="2"/>
      </rPr>
      <t>ความมุ่งมั่นต่อการศึกษาที่มีความหมายเกี่ยวกับ SDGs ทั่วทั้งมหาวิทยาลัย</t>
    </r>
    <r>
      <rPr>
        <sz val="14"/>
        <color theme="1"/>
        <rFont val="TH Sarabun New"/>
        <family val="2"/>
      </rPr>
      <t xml:space="preserve"> (เกี่ยวข้องและใช้ได้กับนักศึกษาทุกคน โดยควรบูรณาการตลอดหลักสูตร หรือบังคับสำหรับทุกคน), การมี </t>
    </r>
    <r>
      <rPr>
        <b/>
        <sz val="14"/>
        <color theme="1"/>
        <rFont val="TH Sarabun New"/>
        <family val="2"/>
      </rPr>
      <t>หลักสูตรเฉพาะ</t>
    </r>
    <r>
      <rPr>
        <sz val="14"/>
        <color theme="1"/>
        <rFont val="TH Sarabun New"/>
        <family val="2"/>
      </rPr>
      <t xml:space="preserve"> (ปริญญาเต็ม หรือวิชาเลือก) ที่กล่าวถึงความยั่งยืนและ SDGs, และการมี </t>
    </r>
    <r>
      <rPr>
        <b/>
        <sz val="14"/>
        <color theme="1"/>
        <rFont val="TH Sarabun New"/>
        <family val="2"/>
      </rPr>
      <t>กิจกรรมเผยแพร่การศึกษาโดยเฉพาะสำหรับชุมชนในวงกว้าง</t>
    </r>
    <r>
      <rPr>
        <sz val="14"/>
        <color theme="1"/>
        <rFont val="TH Sarabun New"/>
        <family val="2"/>
      </rPr>
      <t xml:space="preserve"> (เช่น ศิษย์เก่า ผู้อยู่อาศัยในท้องถิ่น ผู้พลัดถิ่น/ผู้ลี้ภัย)</t>
    </r>
  </si>
  <si>
    <t>เป้าประสงค์ที่ 1 ยกระดับคุณภาพ และสมรรถนะบัณฑิตให้ตรงตามความต้องการของผู้ใช้บัณฑิตด้วยอัตลักษณ์ คุณลักษณะ 4 ประการ และมีทักษะที่จำเป็น (การเรียนรู้ตลอดชีวิต ทักษะที่จำเป็นในศตวรรษที่ 21 เพื่อพร้อมรับการเปลี่ยนแปลง)</t>
  </si>
  <si>
    <t>: ผลิตบัณฑิตให้มีความรู้คู่คุณธรรม เชี่ยวชาญในศาสตร์และภูมิปัญญาท้องถิ่นภาคตะวันออกตอบสนองความต้องการของสังคมและการพัฒนาประเทศตามนโยบายประเทศไทย 4.0   
  รวมทั้งเสริมสร้างความเข้มแข็งของวิชาชีพครู และบุคลากรทางการศึกษา</t>
  </si>
  <si>
    <t>อบรมเชิงปฏิบัติเตรียมความพร้อมในการสอบใบประกอบวิชาชีพและการพัฒนาสื่อการสอน
ตามหลักปรัชญาเศรษฐกิจพอเพียงในรูปแบบการเรียนรู้ในศตวรรษที่ 21</t>
  </si>
  <si>
    <t>สถาบันวิจัยและพัฒนา</t>
  </si>
  <si>
    <t>ศูนย์ศิลปะ วัฒนธรรมท้องถิ่น</t>
  </si>
  <si>
    <t>สถาบันพัฒนาคุณภาพกำลังคนแห่งอนาคต</t>
  </si>
  <si>
    <t>สำนักส่งเสริมวิชาการและงานทะเบียน</t>
  </si>
  <si>
    <t>ข้อมูลจากพี่สินัด</t>
  </si>
  <si>
    <t>สำนักวิทยบริการและเทคโนโลยีสารสนเทศ</t>
  </si>
  <si>
    <t>ป.บัณฑิตวิชาชีพครู</t>
  </si>
  <si>
    <t>ลงทะเบียนบัณฑิต (กองพัฒนานักศึกษา)</t>
  </si>
  <si>
    <t>ผลต่าง</t>
  </si>
  <si>
    <t>จัดสรรสาขาวิชาระดับบัณฑิตศึกษา</t>
  </si>
  <si>
    <t>หน่วยงาน</t>
  </si>
  <si>
    <t>ข้อมูลจากตารางยุทธฯ</t>
  </si>
  <si>
    <t>งบยุทธศาสตร์(รอจัดสรร)</t>
  </si>
  <si>
    <t>จัดการศึกษา นศ.จีน (ศูนย์ภาษาฯ)</t>
  </si>
  <si>
    <t>โครงการบริการวิชาการแก่ชุมชนสู่ความเข้มแข็งในภาคตะวันออก</t>
  </si>
  <si>
    <t>(ว่าง)</t>
  </si>
  <si>
    <t>แผ่นดิน</t>
  </si>
  <si>
    <t>เงินได้</t>
  </si>
  <si>
    <t>งบยุทธศาสตร์ มรภ.</t>
  </si>
  <si>
    <t>งบประมาณเงินรายได้</t>
  </si>
  <si>
    <t xml:space="preserve">งบประมาณเงินรายได้ 4,594,969 บาท  งบประมาณรวมทั้งสิ้น จำนวน 4,594,969 บาท  23 โครงการ </t>
  </si>
  <si>
    <t xml:space="preserve">งบประมาณแผ่นดิน 41,954,900 บาท / งบประมาณเงินรายได้ 13,469,551 บาท  งบประมาณรวมทั้งสิ้น จำนวน 55,424,451 บาท  98 โครงการ </t>
  </si>
  <si>
    <t>ยุทธศาสตร์ที่ 3 การยกระดับคุณภาพการศึกษา ( 1 เป้าประสงค์ / 9 ตัวชี้วัด / 2 กลยุทธ์ )</t>
  </si>
  <si>
    <t xml:space="preserve">งบยุทธศาสตร์ มรภ. </t>
  </si>
  <si>
    <t>โครงการจัดการประชุมคณะกรรมการต่างๆ ของสถาบันวิจัยและพัฒนา</t>
  </si>
  <si>
    <t>โครงการบริหารจัดการดำเนินงาน
ของสถาบันวิจัย และพัฒนา</t>
  </si>
  <si>
    <t>สนับสนุนบริหารการจัดการโรงเรียนสาธิตฯ</t>
  </si>
  <si>
    <t>ยุทธศาสตร์ที่ 1 การพัฒนาท้องถิ่น</t>
  </si>
  <si>
    <t>ชื่อโครงการ</t>
  </si>
  <si>
    <t>โครงการยกระดับเศรษฐกิจฐานรากบนฐานทรัพยากรท้องถิ่นตามแนวทาง BCG Model</t>
  </si>
  <si>
    <t>คณะครุศาสตร์
คณะวิทยาศาสตร์ฯ
คณะมนุษยศาสตร์ฯ
คณะเทคโนโลยีอุตสาหกรรม
คณะวิทยาการจัดการ
คณะพยาบาลศาสตร์
สำนักงานอธิการบดี (กองนโยบายและแผน)
สถาบันวิจัยและพัฒนา
สถาบันพัฒนาศักยภาพฯ</t>
  </si>
  <si>
    <t>โครงการยกระดับเศรษฐกิจสร้างสรรค์เพื่อเพิ่มศักยภาพด้านการแข่งขันของชุมชน ด้วยอัตลักษณ์วัฒนธรรมท้องถิ่น จังหวัดฉะเชิงเทรา</t>
  </si>
  <si>
    <t>คณะมนุษยศาสตร์ฯ
คณะวิทยาการจัดการ
สถาบันพัฒนาศักยภาพกำลังคนฯ</t>
  </si>
  <si>
    <t>โครงการส่งเสริมการอนุรักษ์และสร้างความภาคภูมิใจในศิลปะวัฒนธรรมและภูมิปัญญาของท้องถิ่นและของชาติ</t>
  </si>
  <si>
    <t>ศูนย์ศิลปะ วัฒนธรรมและท้องถิ่น</t>
  </si>
  <si>
    <t>โครงการยกระดับแหล่งท่องเที่ยวทางประวัติศาสตร์และวัฒนธรรม Soft Power บนฐานเศรษฐกิจสร้างสรรค์สู่สากล (โครงการร่วมภูมิภาค)</t>
  </si>
  <si>
    <t>ศูนย์ศิลปะ วัฒนธรรมและท้องถิ่น
สถาบันพัฒนาศักยภาพกำลังคนฯ</t>
  </si>
  <si>
    <t>โครงการยกระดับคุณภาพชีวิต และเสริมสร้างสุขภาวะของคนทุกช่วงวัย เพื่อสร้างความเข้มแข็งในชุมชนท้องถิ่น</t>
  </si>
  <si>
    <t>คณะครุศาสตร์
คณะวิทยาศาสตร์ฯ
คณะมนุษยศาสตร์ฯ
คณะเทคโนโลยีอุตสาหกรรม
คณะวิทยาการจัดการ
คณะพยาบาลศาสตร์
สำนักส่งเสริมวิชาการและงานทะเบียน
สำนักงานอธิการบดี (กองพัฒนานักศึกษา)</t>
  </si>
  <si>
    <t>โครงการส่งเสริมการมีส่วนร่วมของชุมชนในการจัดการและใช้ประโยชน์ทรัพยากรธรรมชาติอย่างยั่งยืน</t>
  </si>
  <si>
    <t>คณะครุศาสตร์
คณะวิทยาศาสตร์ฯ
สถาบันเศรษฐกิจพอเพียง</t>
  </si>
  <si>
    <t>โครงการเสริมพลังชุมชนในการรับมือการเปลี่ยนแปลงสภาพภูมิอากาศ</t>
  </si>
  <si>
    <t>คณะเทคโนโลยีอุตสาหกรรม
สำนักงานอธิการบดี (งานเลขานุการผู้บริหาร)</t>
  </si>
  <si>
    <t>โครงการยกระดับการจัดการเรียนรู้ฐานสมรรถนะ และผลลัพธ์การเรียนรู้ด้วย PTRU Model</t>
  </si>
  <si>
    <t>โครงการพัฒนาคุณลักษณะ 4 ประการเพื่อยกระดับความฉลาดรู้โดยการจัดการเรียนการสอนฐานสมรรถนะสู่โรงเรียนต้นแบบเชิงพื้นที่</t>
  </si>
  <si>
    <t>โครงการยกระดับนวัตกรรมชุมชนท้องถิ่น ด้วยกระบวนการวิศวกรสังคม (Social Engineer)</t>
  </si>
  <si>
    <t xml:space="preserve">คณะครุศาสตร์
คณะวิทยาศาสตร์ฯ
คณะมนุษยศาสตร์ฯ
คณะเทคโนโลยีอุตสาหกรรม
คณะวิทยาการจัดการ
คณะพยาบาลศาสตร์
สำนักงานอธิการบดี (กองพัฒนานักศึกษา)
</t>
  </si>
  <si>
    <t>โครงการหลัก</t>
  </si>
  <si>
    <t xml:space="preserve">
5. โครงการพัฒนาวิสาหกิจชุมชน 
SMEs กลุ่มเกษตรกร 
หรือ ผู้ประกอบการ สร้างเศรษฐกิจ 
ฐานรากตามแนว BCG</t>
  </si>
  <si>
    <t>- ด้าน BCG</t>
  </si>
  <si>
    <t xml:space="preserve">
6. โครงการพัฒนาวิสาหกิจชุมชน
SMEs กลุ่มเกษตรกร 
หรือ ผู้ประกอบการด้าน 
Creative Economy</t>
  </si>
  <si>
    <t>- ด้าน Creative Economy</t>
  </si>
  <si>
    <t>หัวข้อ SDGs</t>
  </si>
  <si>
    <t xml:space="preserve">เป้าหมายที่ 1 : ขจัดความยากจน (No Poverty)
    ตัวชี้วัดที่ : 1.4 โครงการต่อต้านความยากจนในชุมชน
2) เป้าหมายที่ 4 : สร้างหลักประกันว่าทุกคนมีการศึกษาที่มีคุณภาพอย่างครอบคลุมและเท่าเทียม และสนับสนุนโอกาสในการเรียนรู้ตลอดชีวิต (Quality Education)
    ตัวชี้วัดที่ : 4.3 มาตรการการเรียนรู้ตลอดชีวิต
</t>
  </si>
  <si>
    <t xml:space="preserve"> 1. โครงการบริการวิชาการแก่ชุมชนสู่ความเข้มแข็งในภาคตะวันออก
 2. โครงการพัฒนาวิสาหกิจชุมชน SMEs กลุ่มเกษตรกร หรือ 
 ผู้ประกอบการ สร้างเศรษฐกิจ ฐานรากตามแนว BCG
 3. โครงการพัฒนาวิสาหกิจชุมชน SMEs กลุ่มเกษตรกร หรือ                       ผู้ประกอบการด้าน Creative Economy
4. โครงการพัฒนาและยกระดับผลิตภัณฑ์ชุมชนที่เป็นอัตลักษณ์ท้องถิ่นตามความต้องการของตลาด (Demand Driven)
</t>
  </si>
  <si>
    <t>1) เป้าหมายที่ 1 ขจัดความยากจน (No Poverty) การเพิ่มรายได้และการเข้าถึงโอกาสทางเศรษฐกิจ ของครัวเรือนในท้องถิ่น
ตัวชี้วัดที่ 1.4 โครงการต่อต้านความยากจนในชุมชน
2) เป้าหมายที่ 2 การยุติความหิวโหย (Zero Hunger) การสร้างความมั่นคงทางอาหารและโภชนาการผ่านการยกระดับผลิตภัณฑ์อาหารพื้นถิ่น
ตัวชี้วัดที่ 2.5 ความหิวโหยในระดับชาติ
3) เป้าหมายที่ 8 งานที่มีคุณค่าและการเติบโตทางเศรษฐกิจ (Decent Work and Economic Growth) การส่งเสริมการเติบโตทางเศรษฐกิจที่ยั่งยืนและครอบคลุม การสร้างงานและการประกอบการใหม่
ตัวชี้วัดที่ 8.4 สัดส่วนนักศึกษาที่เข้ารับการฝึกงาน
4) เป้าหมายที่ 10 ลดความเหลื่อมล้ำ (Reduced Inequalities) ลดความไม่เสมอภาคทั้งภายในและระหว่างประเทศโครงการมุ่งเน้นการพัฒนาเศรษฐกิจฐานรากในชุมชน/ครัวเรือน
ตัวชี้วัดที่ 4.3 มาตรการการเรียนรู้ตอดชีวิต</t>
  </si>
  <si>
    <t xml:space="preserve"> 1. โครงการบริการวิชาการแก่ชุมชนสู่ความเข้มแข็งในภาคตะวันออก
9. โครงการพัฒนาและยกระดับ
ผลิตภัณฑ์ชุมชนที่เป็นอัตลักษณ์
ท้องถิ่นตามความต้องการของ
ตลาด (Demand Driven)</t>
  </si>
  <si>
    <t>12. โครงการพัฒนาแหล่งเรียนรู้และสร้างองค์ความรู้งานสร้างสรรค์
ทางศิลปะ วัฒนธรรม และภูมิปัญญาท้องถิ่น</t>
  </si>
  <si>
    <t xml:space="preserve"> เป้าหมายที่ 4 : สร้างหลักประกันว่าทุกคนมีการศึกษาที่มีคุณภาพอย่างครอบคลุมและเท่าเทียม และสนับสนุนโอกาสในการเรียนรู้ตลอดชีวิต (Quality Education) ตัวชี้วัดที่ : 4.3 มาตรการการเรียนรู้ตลอดชีวิต</t>
  </si>
  <si>
    <t xml:space="preserve">1) เป้าหมายที่ 3 : สุขภาพและความเป็นอยู่ที่ดี (Good Health and Well-being) 
    ตัวชี้วัดที่ 3.3 : ความร่วมมือและบริการด้านสุขภาพ 
2) เป้าหมายที่ 10 : การลดความไม่เท่าเทียม (Reduced Inequalities)
ตัวชี้วัดที่ 10.6 : มาตรการต่อต้านการเลือกปฏิบัติ
3) เป้าหมายที่ 11 : เมืองและชุมชนที่ยั่งยืน (Sustainable Cities and Communities) 
ตัวชี้วัดที่ 11.4 : แนวทางปฏิบัติที่ยั่งยืน 
</t>
  </si>
  <si>
    <t>เป้าหมายที่ 6 13 15</t>
  </si>
  <si>
    <t xml:space="preserve">เป้าหมายที่ 13 </t>
  </si>
  <si>
    <t>เป้าหมายที่ 4 ตัวชี้วัดที่ 4.3</t>
  </si>
  <si>
    <t>เป้าหมายที่ 4 ตัวชี้วัดที่ 4.4</t>
  </si>
  <si>
    <t>เป้าหมายที่  1 ตัวชี้วัด ....โครงการต่อต้านความยากจนขงอชุมชน</t>
  </si>
  <si>
    <t>1.4 โครงการต่อต้านความยากจนในชุมชน
2.5 ความหิวโหยในระดับชาติ
4.3 มาตรการการเรียนรู้ตอดชีวิต
8.4 สัดส่วนนักศึกษาที่เข้ารับการฝึกงาน</t>
  </si>
  <si>
    <t>6 13 15</t>
  </si>
  <si>
    <t>4.3 มาตรการการเรียนรู้ตอดชีวิต</t>
  </si>
  <si>
    <t>6.1 การวิจัยด้านน้ำ
13.1 การวิจัยด้านการรับมือการเปลี่ยนแปลงสภาพภูมิอากาศ
15.1 การวิจัยด้านระบบนิเวศบนบก</t>
  </si>
  <si>
    <t>- ศูนย์ศิลปะ วัฒนธรรมและท้องถิ่น
- สถาบันพัฒนาศักยภาพกำลังคนฯ</t>
  </si>
  <si>
    <t>- คณะมนุษยศาสตร์ฯ
- คณะวิทยาการจัดการ
- สถาบันพัฒนาศักยภาพกำลังคนฯ</t>
  </si>
  <si>
    <t>1. โครงการยกระดับเศรษฐกิจฐานรากบนฐานทรัพยากรท้องถิ่นตามแนวทาง BCG Model</t>
  </si>
  <si>
    <t>2. โครงการยกระดับเศรษฐกิจสร้างสรรค์เพื่อเพิ่มศักยภาพด้านการแข่งขันของชุมชน ด้วยอัตลักษณ์วัฒนธรรมท้องถิ่น จังหวัดฉะเชิงเทรา</t>
  </si>
  <si>
    <t>3. โครงการยกระดับแหล่งท่องเที่ยวทางประวัติศาสตร์และวัฒนธรรม Soft Power บนฐานเศรษฐกิจสร้างสรรค์สู่สากล (โครงการร่วมภูมิภาค)</t>
  </si>
  <si>
    <t>4. โครงการยกระดับคุณภาพชีวิต และเสริมสร้างสุขภาวะของคนทุกช่วงวัย เพื่อสร้างความเข้มแข็งในชุมชนท้องถิ่น</t>
  </si>
  <si>
    <t>5. โครงการส่งเสริมการมีส่วนร่วมของชุมชนในการจัดการและใช้ประโยชน์ทรัพยากรธรรมชาติอย่างยั่งยืน</t>
  </si>
  <si>
    <t>6. โครงการเสริมพลังชุมชนในการรับมือการเปลี่ยนแปลงสภาพภูมิอากาศ</t>
  </si>
  <si>
    <t>- คณะครุศาสตร์
 - คณะวิทยาศาสตร์ฯ
 - สถาบันเศรษฐกิจพอเพียง</t>
  </si>
  <si>
    <t>- คณะเทคโนโลยี อุตสาหกรรม
 - สำนักงานอธิการบดี (งานเลขานุการผู้บริหาร)</t>
  </si>
  <si>
    <t>7. โครงการยกระดับการจัดการเรียนรู้ฐานสมรรถนะ และผลลัพธ์การเรียนรู้ด้วย PTRU Model</t>
  </si>
  <si>
    <t>- คณะครุศาสตร์</t>
  </si>
  <si>
    <t>- คณะครุศาสตร์
- คณะวิทยาศาสตร์ฯ
- คณะมนุษยศาสตร์ฯ
- คณะเทคโนโลยีอุตสาหกรรม
- คณะวิทยาการจัดการ
- คณะพยาบาลศาสตร์
- สำนักงานอธิการบดี (กองพัฒนานักศึกษา)</t>
  </si>
  <si>
    <t>8. โครงการยกระดับนวัตกรรมชุมชนท้องถิ่น ด้วยกระบวนการวิศวกรสังคม (Social Engineer)</t>
  </si>
  <si>
    <t xml:space="preserve"> โครงการยกระดับผลสัมฤทธิ์ทางการศึกษา (NT) ของนักเรียนในโรงเรียนในกลุ่มที่มีคะแนนทดสอบน้อยที่สุดร้อยละ 20 ล่าง</t>
  </si>
  <si>
    <t>10. โครงการพัฒนาคุณลักษณะ 4 ประการเพื่อยกระดับความฉลาดรู้โดยการจัดการเรียนการสอนฐานสมรรถนะสู่โรงเรียนต้นแบบเชิงพื้นที่</t>
  </si>
  <si>
    <t>- สถาบันเศรษฐกิจพอเพียง</t>
  </si>
  <si>
    <t xml:space="preserve">10. โครงการพัฒนาคุณลักษณะ 4 ประการเพื่อยกระดับความฉลาดรู้โดยการจัดการเรียนการสอนฐานสมรรถนะสู่โรงเรียนต้นแบบเชิงพื้นที่
</t>
  </si>
  <si>
    <t xml:space="preserve">11. กองทุนราชภัฏราชนครินทร์เพื่อพัฒนางานวิจัยและงานวิชาการ 2569
</t>
  </si>
  <si>
    <t>12. โครงการส่งเสริมการอนุรักษ์และสร้างความภาคภูมิใจในศิลปะวัฒนธรรม
และภูมิปัญญาของท้องถิ่นและของชาติ</t>
  </si>
  <si>
    <t>9. การเผยแพร่ความรู้และบริการของชุมชนและท้องถิ่น</t>
  </si>
  <si>
    <t>วจ</t>
  </si>
  <si>
    <t xml:space="preserve">3.3 ความร่วมมือและบริการด้านสุขภาพ 
10.6 มาตรการต่อต้านการเลือกปฏิบัติ
11.4 แนวทางปฏิบัติที่ยั่งยืน </t>
  </si>
  <si>
    <t xml:space="preserve">งบประมาณแผ่นดิน 342,199,700 บาท / งบประมาณเงินรายได้ 99,085,680 บาท  งบประมาณรวมทั้งสิ้น จำนวน 441,185,380 บาท  103 โครงการ </t>
  </si>
  <si>
    <t xml:space="preserve">งบประมาณแผ่นดิน 1,022,300 บาท / งบยุทธศาสตร์ มรภ. 43,810,800 บาท / งบประมาณเงินรายได้  2,527,900 บาท  งบประมาณรวมทั้งสิ้น จำนวน 47,361,000 บาท  12 โครงการ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</si>
</sst>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8" x14ac:knownFonts="1">
    <font>
      <sz val="11"/>
      <color theme="1"/>
      <name val="Aptos Narrow"/>
      <family val="2"/>
      <charset val="222"/>
      <scheme val="minor"/>
    </font>
    <font>
      <sz val="11"/>
      <color theme="1"/>
      <name val="Aptos Narrow"/>
      <family val="2"/>
      <charset val="222"/>
      <scheme val="minor"/>
    </font>
    <font>
      <b/>
      <sz val="14"/>
      <color theme="1"/>
      <name val="TH Sarabun New"/>
      <family val="2"/>
    </font>
    <font>
      <sz val="14"/>
      <color theme="1"/>
      <name val="TH Sarabun New"/>
      <family val="2"/>
    </font>
    <font>
      <sz val="13"/>
      <color theme="1"/>
      <name val="TH Sarabun New"/>
      <family val="2"/>
    </font>
    <font>
      <sz val="16"/>
      <color theme="1"/>
      <name val="TH Sarabun New"/>
      <family val="2"/>
    </font>
    <font>
      <sz val="13"/>
      <color rgb="FFFF0000"/>
      <name val="TH Sarabun New"/>
      <family val="2"/>
    </font>
    <font>
      <sz val="13"/>
      <name val="TH Sarabun New"/>
      <family val="2"/>
    </font>
    <font>
      <sz val="14"/>
      <color rgb="FFFF0000"/>
      <name val="TH Sarabun New"/>
      <family val="2"/>
    </font>
    <font>
      <sz val="12"/>
      <color theme="1"/>
      <name val="TH Sarabun New"/>
      <family val="2"/>
    </font>
    <font>
      <sz val="11"/>
      <color theme="1"/>
      <name val="TH Sarabun New"/>
      <family val="2"/>
    </font>
    <font>
      <sz val="11"/>
      <color rgb="FF00B050"/>
      <name val="Aptos Narrow"/>
      <family val="2"/>
      <charset val="222"/>
      <scheme val="minor"/>
    </font>
    <font>
      <b/>
      <sz val="11"/>
      <color theme="1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rgb="FF7030A0"/>
      <name val="Aptos Narrow"/>
      <family val="2"/>
      <charset val="222"/>
      <scheme val="minor"/>
    </font>
    <font>
      <sz val="11"/>
      <color theme="9"/>
      <name val="Aptos Narrow"/>
      <family val="2"/>
      <charset val="22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charset val="222"/>
      <scheme val="minor"/>
    </font>
    <font>
      <sz val="14"/>
      <name val="TH Sarabun New"/>
      <family val="2"/>
    </font>
    <font>
      <sz val="17"/>
      <color rgb="FF000000"/>
      <name val="Arial"/>
      <family val="2"/>
    </font>
    <font>
      <sz val="15"/>
      <color rgb="FF000000"/>
      <name val="Arial"/>
      <family val="2"/>
    </font>
    <font>
      <sz val="16"/>
      <name val="TH Sarabun New"/>
      <family val="2"/>
    </font>
    <font>
      <sz val="11"/>
      <name val="TH Sarabun New"/>
      <family val="2"/>
    </font>
    <font>
      <sz val="12"/>
      <name val="TH Sarabun New"/>
      <family val="2"/>
    </font>
    <font>
      <sz val="13"/>
      <color theme="0"/>
      <name val="TH Sarabun New"/>
      <family val="2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8E4F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2">
    <xf numFmtId="0" fontId="0" fillId="0" borderId="0" xfId="0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43" fontId="4" fillId="0" borderId="0" xfId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164" fontId="4" fillId="0" borderId="0" xfId="1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43" fontId="4" fillId="0" borderId="0" xfId="1" applyFont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top" wrapText="1"/>
    </xf>
    <xf numFmtId="164" fontId="4" fillId="4" borderId="1" xfId="1" applyNumberFormat="1" applyFont="1" applyFill="1" applyBorder="1" applyAlignment="1">
      <alignment horizontal="left" vertical="center" wrapText="1"/>
    </xf>
    <xf numFmtId="43" fontId="4" fillId="0" borderId="0" xfId="1" applyFont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164" fontId="4" fillId="0" borderId="4" xfId="1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164" fontId="4" fillId="0" borderId="5" xfId="1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49" fontId="4" fillId="0" borderId="6" xfId="0" applyNumberFormat="1" applyFont="1" applyBorder="1" applyAlignment="1">
      <alignment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164" fontId="4" fillId="0" borderId="6" xfId="1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vertical="top" wrapText="1"/>
    </xf>
    <xf numFmtId="49" fontId="4" fillId="0" borderId="6" xfId="0" applyNumberFormat="1" applyFont="1" applyBorder="1" applyAlignment="1">
      <alignment horizontal="left" vertical="top" wrapText="1"/>
    </xf>
    <xf numFmtId="164" fontId="4" fillId="0" borderId="5" xfId="1" applyNumberFormat="1" applyFont="1" applyBorder="1" applyAlignment="1">
      <alignment vertical="top" wrapText="1"/>
    </xf>
    <xf numFmtId="0" fontId="4" fillId="0" borderId="5" xfId="0" quotePrefix="1" applyFont="1" applyBorder="1" applyAlignment="1">
      <alignment horizontal="left" vertical="top" wrapText="1"/>
    </xf>
    <xf numFmtId="0" fontId="4" fillId="0" borderId="10" xfId="0" quotePrefix="1" applyFont="1" applyBorder="1" applyAlignment="1">
      <alignment horizontal="left" vertical="top" wrapText="1"/>
    </xf>
    <xf numFmtId="0" fontId="4" fillId="0" borderId="5" xfId="0" quotePrefix="1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43" fontId="4" fillId="0" borderId="0" xfId="1" applyFont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1" applyNumberFormat="1" applyFont="1" applyAlignment="1">
      <alignment horizontal="left" wrapText="1"/>
    </xf>
    <xf numFmtId="0" fontId="6" fillId="0" borderId="0" xfId="0" applyFont="1" applyAlignment="1">
      <alignment wrapText="1"/>
    </xf>
    <xf numFmtId="43" fontId="4" fillId="0" borderId="0" xfId="1" applyFont="1" applyAlignment="1">
      <alignment wrapText="1"/>
    </xf>
    <xf numFmtId="43" fontId="3" fillId="0" borderId="0" xfId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164" fontId="4" fillId="0" borderId="0" xfId="1" applyNumberFormat="1" applyFont="1" applyAlignment="1">
      <alignment horizontal="left" vertical="top" wrapText="1"/>
    </xf>
    <xf numFmtId="0" fontId="4" fillId="6" borderId="1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164" fontId="4" fillId="6" borderId="1" xfId="1" applyNumberFormat="1" applyFont="1" applyFill="1" applyBorder="1" applyAlignment="1">
      <alignment horizontal="center" vertical="center" wrapText="1"/>
    </xf>
    <xf numFmtId="43" fontId="3" fillId="0" borderId="0" xfId="1" applyFont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top" wrapText="1"/>
    </xf>
    <xf numFmtId="0" fontId="4" fillId="0" borderId="6" xfId="0" quotePrefix="1" applyFont="1" applyBorder="1" applyAlignment="1">
      <alignment vertical="top" wrapText="1"/>
    </xf>
    <xf numFmtId="0" fontId="4" fillId="0" borderId="5" xfId="0" quotePrefix="1" applyFont="1" applyBorder="1" applyAlignment="1">
      <alignment vertical="top" wrapText="1"/>
    </xf>
    <xf numFmtId="0" fontId="4" fillId="0" borderId="9" xfId="0" quotePrefix="1" applyFont="1" applyBorder="1" applyAlignment="1">
      <alignment horizontal="center" vertical="top" wrapText="1"/>
    </xf>
    <xf numFmtId="0" fontId="4" fillId="0" borderId="14" xfId="0" quotePrefix="1" applyFont="1" applyBorder="1" applyAlignment="1">
      <alignment horizontal="center" vertical="top" wrapText="1"/>
    </xf>
    <xf numFmtId="164" fontId="4" fillId="0" borderId="6" xfId="1" applyNumberFormat="1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4" fillId="0" borderId="4" xfId="0" applyNumberFormat="1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164" fontId="7" fillId="0" borderId="5" xfId="1" applyNumberFormat="1" applyFont="1" applyBorder="1" applyAlignment="1">
      <alignment horizontal="left" vertical="top" wrapText="1"/>
    </xf>
    <xf numFmtId="0" fontId="7" fillId="0" borderId="9" xfId="0" quotePrefix="1" applyFont="1" applyBorder="1" applyAlignment="1">
      <alignment horizontal="center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4" xfId="0" quotePrefix="1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164" fontId="7" fillId="0" borderId="6" xfId="1" applyNumberFormat="1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164" fontId="4" fillId="0" borderId="15" xfId="1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164" fontId="4" fillId="0" borderId="5" xfId="1" applyNumberFormat="1" applyFont="1" applyBorder="1" applyAlignment="1">
      <alignment horizontal="left" wrapText="1"/>
    </xf>
    <xf numFmtId="43" fontId="3" fillId="0" borderId="0" xfId="1" applyFont="1" applyAlignment="1">
      <alignment wrapText="1"/>
    </xf>
    <xf numFmtId="49" fontId="4" fillId="0" borderId="6" xfId="0" applyNumberFormat="1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14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6" xfId="0" applyFont="1" applyBorder="1" applyAlignment="1">
      <alignment horizontal="center" wrapText="1"/>
    </xf>
    <xf numFmtId="164" fontId="4" fillId="0" borderId="6" xfId="1" applyNumberFormat="1" applyFont="1" applyBorder="1" applyAlignment="1">
      <alignment horizontal="left" wrapText="1"/>
    </xf>
    <xf numFmtId="43" fontId="8" fillId="0" borderId="0" xfId="1" applyFont="1" applyAlignment="1">
      <alignment wrapText="1"/>
    </xf>
    <xf numFmtId="0" fontId="4" fillId="8" borderId="1" xfId="0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164" fontId="4" fillId="8" borderId="1" xfId="1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top" wrapText="1"/>
    </xf>
    <xf numFmtId="164" fontId="4" fillId="0" borderId="0" xfId="0" applyNumberFormat="1" applyFont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9" fillId="0" borderId="5" xfId="0" applyFont="1" applyBorder="1" applyAlignment="1">
      <alignment horizontal="center" vertical="top" wrapText="1"/>
    </xf>
    <xf numFmtId="164" fontId="4" fillId="0" borderId="5" xfId="1" applyNumberFormat="1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top" wrapText="1"/>
    </xf>
    <xf numFmtId="164" fontId="4" fillId="0" borderId="4" xfId="1" applyNumberFormat="1" applyFont="1" applyBorder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164" fontId="4" fillId="0" borderId="0" xfId="1" applyNumberFormat="1" applyFont="1" applyAlignment="1">
      <alignment wrapText="1"/>
    </xf>
    <xf numFmtId="0" fontId="4" fillId="0" borderId="14" xfId="0" applyFont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49" fontId="4" fillId="0" borderId="15" xfId="0" applyNumberFormat="1" applyFont="1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164" fontId="6" fillId="0" borderId="0" xfId="1" applyNumberFormat="1" applyFont="1" applyAlignment="1">
      <alignment wrapText="1"/>
    </xf>
    <xf numFmtId="43" fontId="0" fillId="0" borderId="0" xfId="1" applyFont="1" applyFill="1"/>
    <xf numFmtId="43" fontId="11" fillId="0" borderId="0" xfId="1" applyFont="1" applyFill="1"/>
    <xf numFmtId="0" fontId="12" fillId="0" borderId="0" xfId="0" applyFont="1"/>
    <xf numFmtId="43" fontId="14" fillId="0" borderId="0" xfId="1" applyFont="1" applyFill="1"/>
    <xf numFmtId="0" fontId="14" fillId="0" borderId="0" xfId="0" applyFont="1"/>
    <xf numFmtId="0" fontId="0" fillId="0" borderId="1" xfId="0" applyBorder="1"/>
    <xf numFmtId="43" fontId="0" fillId="0" borderId="1" xfId="1" applyFont="1" applyFill="1" applyBorder="1"/>
    <xf numFmtId="43" fontId="1" fillId="0" borderId="1" xfId="1" applyFont="1" applyFill="1" applyBorder="1"/>
    <xf numFmtId="43" fontId="14" fillId="0" borderId="1" xfId="1" applyFont="1" applyFill="1" applyBorder="1"/>
    <xf numFmtId="0" fontId="14" fillId="0" borderId="1" xfId="0" applyFont="1" applyBorder="1"/>
    <xf numFmtId="0" fontId="0" fillId="0" borderId="1" xfId="0" applyBorder="1" applyAlignment="1">
      <alignment horizontal="center"/>
    </xf>
    <xf numFmtId="43" fontId="0" fillId="5" borderId="1" xfId="1" applyFont="1" applyFill="1" applyBorder="1" applyAlignment="1"/>
    <xf numFmtId="43" fontId="14" fillId="6" borderId="1" xfId="1" applyFont="1" applyFill="1" applyBorder="1"/>
    <xf numFmtId="43" fontId="0" fillId="3" borderId="1" xfId="1" applyFont="1" applyFill="1" applyBorder="1" applyAlignment="1"/>
    <xf numFmtId="43" fontId="11" fillId="0" borderId="1" xfId="1" applyFont="1" applyFill="1" applyBorder="1"/>
    <xf numFmtId="0" fontId="0" fillId="2" borderId="1" xfId="0" applyFill="1" applyBorder="1"/>
    <xf numFmtId="43" fontId="0" fillId="2" borderId="1" xfId="1" applyFont="1" applyFill="1" applyBorder="1"/>
    <xf numFmtId="43" fontId="11" fillId="2" borderId="1" xfId="1" applyFont="1" applyFill="1" applyBorder="1"/>
    <xf numFmtId="43" fontId="14" fillId="2" borderId="1" xfId="1" applyFont="1" applyFill="1" applyBorder="1"/>
    <xf numFmtId="43" fontId="15" fillId="0" borderId="1" xfId="1" applyFont="1" applyFill="1" applyBorder="1"/>
    <xf numFmtId="43" fontId="12" fillId="0" borderId="1" xfId="1" applyFont="1" applyFill="1" applyBorder="1"/>
    <xf numFmtId="43" fontId="13" fillId="0" borderId="1" xfId="1" applyFont="1" applyFill="1" applyBorder="1"/>
    <xf numFmtId="43" fontId="12" fillId="0" borderId="1" xfId="0" applyNumberFormat="1" applyFont="1" applyBorder="1"/>
    <xf numFmtId="0" fontId="12" fillId="0" borderId="1" xfId="0" applyFont="1" applyBorder="1" applyAlignment="1">
      <alignment horizontal="right"/>
    </xf>
    <xf numFmtId="0" fontId="0" fillId="6" borderId="1" xfId="0" applyFill="1" applyBorder="1"/>
    <xf numFmtId="43" fontId="11" fillId="6" borderId="1" xfId="1" applyFont="1" applyFill="1" applyBorder="1"/>
    <xf numFmtId="0" fontId="0" fillId="9" borderId="1" xfId="0" applyFill="1" applyBorder="1"/>
    <xf numFmtId="164" fontId="0" fillId="0" borderId="0" xfId="1" applyNumberFormat="1" applyFont="1"/>
    <xf numFmtId="164" fontId="0" fillId="4" borderId="0" xfId="1" applyNumberFormat="1" applyFont="1" applyFill="1" applyAlignment="1">
      <alignment horizontal="center"/>
    </xf>
    <xf numFmtId="164" fontId="0" fillId="10" borderId="0" xfId="1" applyNumberFormat="1" applyFont="1" applyFill="1" applyAlignment="1">
      <alignment horizontal="center"/>
    </xf>
    <xf numFmtId="164" fontId="0" fillId="6" borderId="0" xfId="1" applyNumberFormat="1" applyFont="1" applyFill="1"/>
    <xf numFmtId="164" fontId="11" fillId="0" borderId="0" xfId="1" applyNumberFormat="1" applyFont="1" applyFill="1"/>
    <xf numFmtId="164" fontId="0" fillId="11" borderId="0" xfId="1" applyNumberFormat="1" applyFont="1" applyFill="1"/>
    <xf numFmtId="0" fontId="16" fillId="0" borderId="0" xfId="0" applyFont="1"/>
    <xf numFmtId="0" fontId="17" fillId="0" borderId="0" xfId="0" applyFont="1"/>
    <xf numFmtId="164" fontId="17" fillId="0" borderId="0" xfId="1" applyNumberFormat="1" applyFont="1" applyFill="1"/>
    <xf numFmtId="164" fontId="0" fillId="2" borderId="0" xfId="1" applyNumberFormat="1" applyFont="1" applyFill="1"/>
    <xf numFmtId="164" fontId="1" fillId="2" borderId="0" xfId="1" applyNumberFormat="1" applyFont="1" applyFill="1"/>
    <xf numFmtId="164" fontId="0" fillId="6" borderId="0" xfId="0" applyNumberFormat="1" applyFill="1"/>
    <xf numFmtId="0" fontId="0" fillId="6" borderId="0" xfId="0" applyFill="1" applyAlignment="1">
      <alignment horizontal="left"/>
    </xf>
    <xf numFmtId="164" fontId="17" fillId="0" borderId="0" xfId="1" applyNumberFormat="1" applyFont="1"/>
    <xf numFmtId="164" fontId="12" fillId="0" borderId="0" xfId="1" applyNumberFormat="1" applyFont="1"/>
    <xf numFmtId="164" fontId="12" fillId="2" borderId="0" xfId="1" applyNumberFormat="1" applyFont="1" applyFill="1"/>
    <xf numFmtId="164" fontId="18" fillId="0" borderId="0" xfId="1" applyNumberFormat="1" applyFont="1"/>
    <xf numFmtId="0" fontId="19" fillId="0" borderId="0" xfId="0" applyFont="1"/>
    <xf numFmtId="164" fontId="19" fillId="0" borderId="0" xfId="1" applyNumberFormat="1" applyFont="1" applyFill="1"/>
    <xf numFmtId="164" fontId="18" fillId="0" borderId="0" xfId="1" applyNumberFormat="1" applyFont="1" applyFill="1"/>
    <xf numFmtId="164" fontId="19" fillId="0" borderId="0" xfId="0" applyNumberFormat="1" applyFont="1"/>
    <xf numFmtId="164" fontId="19" fillId="0" borderId="0" xfId="1" applyNumberFormat="1" applyFont="1"/>
    <xf numFmtId="0" fontId="0" fillId="0" borderId="0" xfId="0" applyAlignment="1">
      <alignment horizontal="left" vertical="top" wrapText="1"/>
    </xf>
    <xf numFmtId="164" fontId="11" fillId="0" borderId="0" xfId="0" applyNumberFormat="1" applyFont="1"/>
    <xf numFmtId="0" fontId="11" fillId="0" borderId="0" xfId="0" applyFont="1" applyAlignment="1">
      <alignment horizontal="left"/>
    </xf>
    <xf numFmtId="164" fontId="17" fillId="0" borderId="0" xfId="0" applyNumberFormat="1" applyFont="1"/>
    <xf numFmtId="0" fontId="17" fillId="0" borderId="0" xfId="0" applyFont="1" applyAlignment="1">
      <alignment horizontal="left"/>
    </xf>
    <xf numFmtId="164" fontId="4" fillId="0" borderId="4" xfId="1" applyNumberFormat="1" applyFont="1" applyFill="1" applyBorder="1" applyAlignment="1">
      <alignment horizontal="left" vertical="top" wrapText="1"/>
    </xf>
    <xf numFmtId="164" fontId="4" fillId="0" borderId="5" xfId="1" applyNumberFormat="1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164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164" fontId="20" fillId="0" borderId="0" xfId="1" applyNumberFormat="1" applyFont="1"/>
    <xf numFmtId="164" fontId="20" fillId="0" borderId="0" xfId="1" applyNumberFormat="1" applyFont="1" applyAlignment="1">
      <alignment vertical="top"/>
    </xf>
    <xf numFmtId="164" fontId="12" fillId="0" borderId="0" xfId="0" applyNumberFormat="1" applyFont="1"/>
    <xf numFmtId="0" fontId="0" fillId="0" borderId="0" xfId="0" quotePrefix="1"/>
    <xf numFmtId="0" fontId="4" fillId="0" borderId="0" xfId="0" applyFont="1" applyAlignment="1">
      <alignment vertical="top"/>
    </xf>
    <xf numFmtId="0" fontId="4" fillId="0" borderId="0" xfId="0" quotePrefix="1" applyFont="1" applyAlignment="1">
      <alignment vertical="top"/>
    </xf>
    <xf numFmtId="0" fontId="0" fillId="12" borderId="0" xfId="0" applyFill="1"/>
    <xf numFmtId="0" fontId="0" fillId="12" borderId="0" xfId="0" applyFill="1" applyAlignment="1">
      <alignment vertical="top"/>
    </xf>
    <xf numFmtId="0" fontId="0" fillId="12" borderId="1" xfId="0" applyFill="1" applyBorder="1"/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0" fillId="12" borderId="1" xfId="0" applyFill="1" applyBorder="1" applyAlignment="1">
      <alignment vertical="top" wrapText="1"/>
    </xf>
    <xf numFmtId="0" fontId="0" fillId="12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12" borderId="1" xfId="0" applyFill="1" applyBorder="1" applyAlignment="1">
      <alignment vertical="top"/>
    </xf>
    <xf numFmtId="0" fontId="0" fillId="0" borderId="1" xfId="0" applyBorder="1" applyAlignment="1">
      <alignment horizontal="left"/>
    </xf>
    <xf numFmtId="164" fontId="12" fillId="0" borderId="1" xfId="0" applyNumberFormat="1" applyFont="1" applyBorder="1"/>
    <xf numFmtId="0" fontId="4" fillId="0" borderId="0" xfId="0" applyFont="1" applyAlignment="1">
      <alignment horizontal="left" vertical="top"/>
    </xf>
    <xf numFmtId="0" fontId="7" fillId="0" borderId="8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0" fillId="12" borderId="0" xfId="0" applyFill="1" applyAlignment="1">
      <alignment wrapText="1"/>
    </xf>
    <xf numFmtId="0" fontId="12" fillId="0" borderId="0" xfId="0" applyFont="1" applyAlignment="1">
      <alignment horizontal="left" wrapText="1"/>
    </xf>
    <xf numFmtId="0" fontId="0" fillId="12" borderId="0" xfId="0" applyFill="1" applyAlignment="1">
      <alignment vertical="top" wrapText="1"/>
    </xf>
    <xf numFmtId="0" fontId="0" fillId="0" borderId="0" xfId="0" applyAlignment="1">
      <alignment horizontal="left" wrapText="1"/>
    </xf>
    <xf numFmtId="0" fontId="0" fillId="11" borderId="0" xfId="0" applyFill="1" applyAlignment="1">
      <alignment horizontal="left" vertical="top" wrapText="1"/>
    </xf>
    <xf numFmtId="0" fontId="0" fillId="0" borderId="1" xfId="0" applyBorder="1" applyAlignment="1">
      <alignment vertical="top"/>
    </xf>
    <xf numFmtId="164" fontId="0" fillId="4" borderId="1" xfId="1" applyNumberFormat="1" applyFont="1" applyFill="1" applyBorder="1" applyAlignment="1">
      <alignment vertical="top"/>
    </xf>
    <xf numFmtId="164" fontId="20" fillId="4" borderId="1" xfId="1" applyNumberFormat="1" applyFont="1" applyFill="1" applyBorder="1"/>
    <xf numFmtId="164" fontId="20" fillId="4" borderId="1" xfId="1" applyNumberFormat="1" applyFont="1" applyFill="1" applyBorder="1" applyAlignment="1">
      <alignment vertical="top"/>
    </xf>
    <xf numFmtId="0" fontId="21" fillId="0" borderId="10" xfId="0" applyFont="1" applyBorder="1" applyAlignment="1">
      <alignment horizontal="left" vertical="top" wrapText="1"/>
    </xf>
    <xf numFmtId="3" fontId="0" fillId="0" borderId="0" xfId="0" applyNumberFormat="1"/>
    <xf numFmtId="3" fontId="0" fillId="0" borderId="0" xfId="0" applyNumberForma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shrinkToFi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164" fontId="7" fillId="0" borderId="0" xfId="1" applyNumberFormat="1" applyFont="1" applyAlignment="1">
      <alignment horizontal="center" vertical="top" wrapText="1"/>
    </xf>
    <xf numFmtId="0" fontId="7" fillId="0" borderId="13" xfId="0" applyFont="1" applyBorder="1" applyAlignment="1">
      <alignment horizontal="left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center" vertical="top" wrapText="1"/>
    </xf>
    <xf numFmtId="0" fontId="21" fillId="0" borderId="5" xfId="0" applyFont="1" applyBorder="1" applyAlignment="1">
      <alignment vertical="top" wrapText="1"/>
    </xf>
    <xf numFmtId="49" fontId="7" fillId="0" borderId="5" xfId="0" applyNumberFormat="1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64" fontId="7" fillId="0" borderId="5" xfId="1" applyNumberFormat="1" applyFont="1" applyBorder="1" applyAlignment="1">
      <alignment horizontal="center" vertical="top" wrapText="1"/>
    </xf>
    <xf numFmtId="0" fontId="7" fillId="0" borderId="5" xfId="0" quotePrefix="1" applyFont="1" applyBorder="1" applyAlignment="1">
      <alignment vertical="top" wrapText="1"/>
    </xf>
    <xf numFmtId="0" fontId="21" fillId="0" borderId="6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7" fillId="0" borderId="5" xfId="0" quotePrefix="1" applyFont="1" applyBorder="1" applyAlignment="1">
      <alignment horizontal="left" vertical="top" wrapText="1"/>
    </xf>
    <xf numFmtId="164" fontId="7" fillId="0" borderId="4" xfId="1" applyNumberFormat="1" applyFont="1" applyBorder="1" applyAlignment="1">
      <alignment horizontal="center" vertical="top" wrapText="1"/>
    </xf>
    <xf numFmtId="164" fontId="7" fillId="0" borderId="5" xfId="1" applyNumberFormat="1" applyFont="1" applyFill="1" applyBorder="1" applyAlignment="1">
      <alignment horizontal="center" vertical="top" wrapText="1"/>
    </xf>
    <xf numFmtId="0" fontId="7" fillId="0" borderId="9" xfId="0" quotePrefix="1" applyFont="1" applyBorder="1" applyAlignment="1">
      <alignment horizontal="left" vertical="top" wrapText="1"/>
    </xf>
    <xf numFmtId="0" fontId="7" fillId="0" borderId="10" xfId="0" quotePrefix="1" applyFont="1" applyBorder="1" applyAlignment="1">
      <alignment horizontal="left" vertical="top" wrapText="1"/>
    </xf>
    <xf numFmtId="0" fontId="7" fillId="0" borderId="10" xfId="0" quotePrefix="1" applyFont="1" applyBorder="1" applyAlignment="1">
      <alignment horizontal="center" vertical="top" wrapText="1"/>
    </xf>
    <xf numFmtId="0" fontId="7" fillId="0" borderId="6" xfId="0" quotePrefix="1" applyFont="1" applyBorder="1" applyAlignment="1">
      <alignment horizontal="left" vertical="top" wrapText="1"/>
    </xf>
    <xf numFmtId="0" fontId="7" fillId="0" borderId="14" xfId="0" quotePrefix="1" applyFont="1" applyBorder="1" applyAlignment="1">
      <alignment horizontal="left" vertical="top" wrapText="1"/>
    </xf>
    <xf numFmtId="0" fontId="7" fillId="0" borderId="12" xfId="0" quotePrefix="1" applyFont="1" applyBorder="1" applyAlignment="1">
      <alignment horizontal="left" vertical="top" wrapText="1"/>
    </xf>
    <xf numFmtId="0" fontId="7" fillId="0" borderId="12" xfId="0" quotePrefix="1" applyFont="1" applyBorder="1" applyAlignment="1">
      <alignment horizontal="center" vertical="top" wrapText="1"/>
    </xf>
    <xf numFmtId="164" fontId="7" fillId="0" borderId="6" xfId="1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2" borderId="2" xfId="0" applyFont="1" applyFill="1" applyBorder="1" applyAlignment="1">
      <alignment vertical="center"/>
    </xf>
    <xf numFmtId="0" fontId="7" fillId="2" borderId="11" xfId="0" applyFont="1" applyFill="1" applyBorder="1" applyAlignment="1">
      <alignment vertical="top"/>
    </xf>
    <xf numFmtId="0" fontId="7" fillId="2" borderId="11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vertical="top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top" wrapText="1"/>
    </xf>
    <xf numFmtId="0" fontId="7" fillId="2" borderId="11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7" fillId="0" borderId="5" xfId="0" applyFont="1" applyBorder="1" applyAlignment="1">
      <alignment horizontal="left" wrapText="1"/>
    </xf>
    <xf numFmtId="49" fontId="7" fillId="0" borderId="5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0" borderId="5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164" fontId="7" fillId="0" borderId="5" xfId="1" applyNumberFormat="1" applyFont="1" applyBorder="1" applyAlignment="1">
      <alignment horizontal="center" wrapText="1"/>
    </xf>
    <xf numFmtId="0" fontId="7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164" fontId="7" fillId="0" borderId="6" xfId="1" applyNumberFormat="1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49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164" fontId="7" fillId="0" borderId="0" xfId="1" applyNumberFormat="1" applyFont="1" applyAlignment="1">
      <alignment horizontal="center" wrapText="1"/>
    </xf>
    <xf numFmtId="164" fontId="7" fillId="0" borderId="0" xfId="1" applyNumberFormat="1" applyFont="1" applyFill="1" applyBorder="1" applyAlignment="1">
      <alignment horizontal="center" vertical="top" wrapText="1"/>
    </xf>
    <xf numFmtId="0" fontId="21" fillId="0" borderId="5" xfId="0" quotePrefix="1" applyFont="1" applyBorder="1" applyAlignment="1">
      <alignment horizontal="left" vertical="top" wrapText="1"/>
    </xf>
    <xf numFmtId="164" fontId="7" fillId="0" borderId="5" xfId="1" quotePrefix="1" applyNumberFormat="1" applyFont="1" applyFill="1" applyBorder="1" applyAlignment="1">
      <alignment horizontal="left" vertical="top" wrapText="1"/>
    </xf>
    <xf numFmtId="164" fontId="7" fillId="0" borderId="0" xfId="1" applyNumberFormat="1" applyFont="1" applyFill="1" applyAlignment="1">
      <alignment horizontal="center" vertical="top" wrapText="1"/>
    </xf>
    <xf numFmtId="164" fontId="7" fillId="0" borderId="5" xfId="1" applyNumberFormat="1" applyFont="1" applyFill="1" applyBorder="1" applyAlignment="1">
      <alignment horizontal="left" vertical="top" wrapText="1"/>
    </xf>
    <xf numFmtId="0" fontId="26" fillId="0" borderId="5" xfId="0" quotePrefix="1" applyFont="1" applyBorder="1" applyAlignment="1">
      <alignment horizontal="left" vertical="top" wrapText="1"/>
    </xf>
    <xf numFmtId="164" fontId="26" fillId="0" borderId="10" xfId="1" applyNumberFormat="1" applyFont="1" applyFill="1" applyBorder="1" applyAlignment="1">
      <alignment horizontal="center" vertical="top" wrapText="1"/>
    </xf>
    <xf numFmtId="164" fontId="7" fillId="0" borderId="10" xfId="1" applyNumberFormat="1" applyFont="1" applyFill="1" applyBorder="1" applyAlignment="1">
      <alignment horizontal="center" vertical="top" wrapText="1"/>
    </xf>
    <xf numFmtId="164" fontId="25" fillId="0" borderId="6" xfId="1" applyNumberFormat="1" applyFont="1" applyFill="1" applyBorder="1" applyAlignment="1">
      <alignment horizontal="left" vertical="top" wrapText="1"/>
    </xf>
    <xf numFmtId="164" fontId="7" fillId="0" borderId="13" xfId="1" applyNumberFormat="1" applyFont="1" applyFill="1" applyBorder="1" applyAlignment="1">
      <alignment horizontal="center" vertical="top" wrapText="1"/>
    </xf>
    <xf numFmtId="164" fontId="26" fillId="0" borderId="15" xfId="1" applyNumberFormat="1" applyFont="1" applyFill="1" applyBorder="1" applyAlignment="1">
      <alignment horizontal="center" vertical="top" wrapText="1"/>
    </xf>
    <xf numFmtId="164" fontId="7" fillId="0" borderId="12" xfId="1" applyNumberFormat="1" applyFont="1" applyFill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1" fillId="0" borderId="12" xfId="0" applyFont="1" applyBorder="1" applyAlignment="1">
      <alignment vertical="top" wrapText="1"/>
    </xf>
    <xf numFmtId="43" fontId="7" fillId="0" borderId="0" xfId="1" applyFont="1" applyAlignment="1">
      <alignment horizontal="left" vertical="top" wrapText="1"/>
    </xf>
    <xf numFmtId="43" fontId="21" fillId="0" borderId="0" xfId="1" applyFont="1" applyAlignment="1">
      <alignment horizontal="left" vertical="top" wrapText="1"/>
    </xf>
    <xf numFmtId="164" fontId="7" fillId="0" borderId="0" xfId="0" applyNumberFormat="1" applyFont="1" applyAlignment="1">
      <alignment horizontal="left" vertical="top" wrapText="1"/>
    </xf>
    <xf numFmtId="164" fontId="7" fillId="0" borderId="0" xfId="1" applyNumberFormat="1" applyFont="1" applyFill="1" applyAlignment="1">
      <alignment horizontal="left" vertical="top" wrapText="1"/>
    </xf>
    <xf numFmtId="164" fontId="4" fillId="0" borderId="5" xfId="1" applyNumberFormat="1" applyFont="1" applyFill="1" applyBorder="1" applyAlignment="1">
      <alignment vertical="top" wrapText="1"/>
    </xf>
    <xf numFmtId="3" fontId="23" fillId="0" borderId="16" xfId="0" applyNumberFormat="1" applyFont="1" applyBorder="1" applyAlignment="1">
      <alignment horizontal="center" vertical="center" wrapText="1"/>
    </xf>
    <xf numFmtId="3" fontId="23" fillId="0" borderId="18" xfId="0" applyNumberFormat="1" applyFont="1" applyBorder="1" applyAlignment="1">
      <alignment horizontal="center" vertical="center" wrapText="1"/>
    </xf>
    <xf numFmtId="3" fontId="22" fillId="0" borderId="17" xfId="0" applyNumberFormat="1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3" fontId="22" fillId="0" borderId="18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5" fillId="0" borderId="5" xfId="0" applyFont="1" applyBorder="1" applyAlignment="1">
      <alignment horizontal="left" vertical="top" wrapText="1"/>
    </xf>
    <xf numFmtId="0" fontId="25" fillId="0" borderId="6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shrinkToFi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5" xfId="0" quotePrefix="1" applyFont="1" applyBorder="1" applyAlignment="1">
      <alignment horizontal="left" vertical="top" wrapText="1"/>
    </xf>
    <xf numFmtId="0" fontId="7" fillId="0" borderId="5" xfId="0" quotePrefix="1" applyFont="1" applyBorder="1" applyAlignment="1">
      <alignment horizontal="left" vertical="top"/>
    </xf>
    <xf numFmtId="0" fontId="21" fillId="0" borderId="1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shrinkToFit="1"/>
    </xf>
    <xf numFmtId="0" fontId="4" fillId="5" borderId="2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7" fillId="0" borderId="13" xfId="0" applyFont="1" applyBorder="1" applyAlignment="1">
      <alignment horizontal="left" vertical="top"/>
    </xf>
    <xf numFmtId="0" fontId="4" fillId="0" borderId="5" xfId="0" quotePrefix="1" applyFont="1" applyBorder="1" applyAlignment="1">
      <alignment horizontal="left" vertical="top" wrapText="1"/>
    </xf>
    <xf numFmtId="164" fontId="7" fillId="0" borderId="4" xfId="1" applyNumberFormat="1" applyFont="1" applyBorder="1" applyAlignment="1">
      <alignment horizontal="left" vertical="top" wrapText="1"/>
    </xf>
    <xf numFmtId="164" fontId="7" fillId="0" borderId="5" xfId="1" applyNumberFormat="1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164" fontId="4" fillId="0" borderId="5" xfId="1" applyNumberFormat="1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164" fontId="4" fillId="0" borderId="6" xfId="1" applyNumberFormat="1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9" fillId="7" borderId="2" xfId="0" applyFont="1" applyFill="1" applyBorder="1" applyAlignment="1">
      <alignment horizontal="left" vertical="center" wrapText="1"/>
    </xf>
    <xf numFmtId="0" fontId="9" fillId="7" borderId="11" xfId="0" applyFont="1" applyFill="1" applyBorder="1" applyAlignment="1">
      <alignment horizontal="left" vertical="center" wrapText="1"/>
    </xf>
    <xf numFmtId="0" fontId="9" fillId="7" borderId="3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top" wrapText="1"/>
    </xf>
    <xf numFmtId="0" fontId="4" fillId="0" borderId="14" xfId="0" quotePrefix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4" fillId="0" borderId="8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top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164" fontId="0" fillId="9" borderId="0" xfId="1" applyNumberFormat="1" applyFont="1" applyFill="1" applyAlignment="1">
      <alignment horizontal="center"/>
    </xf>
  </cellXfs>
  <cellStyles count="2">
    <cellStyle name="จุลภาค" xfId="1" builtinId="3"/>
    <cellStyle name="ปกติ" xfId="0" builtinId="0"/>
  </cellStyles>
  <dxfs count="40"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ont>
        <color theme="9"/>
      </font>
    </dxf>
    <dxf>
      <font>
        <color theme="1"/>
      </font>
    </dxf>
    <dxf>
      <font>
        <color theme="1"/>
      </font>
    </dxf>
    <dxf>
      <font>
        <color theme="9"/>
      </font>
    </dxf>
    <dxf>
      <font>
        <color theme="9"/>
      </font>
    </dxf>
    <dxf>
      <font>
        <color theme="9"/>
      </font>
    </dxf>
    <dxf>
      <font>
        <color theme="9"/>
      </font>
    </dxf>
    <dxf>
      <font>
        <color theme="1"/>
      </font>
    </dxf>
    <dxf>
      <font>
        <color theme="9"/>
      </font>
    </dxf>
    <dxf>
      <font>
        <color theme="9"/>
      </font>
    </dxf>
    <dxf>
      <font>
        <color theme="9"/>
      </font>
    </dxf>
    <dxf>
      <font>
        <color theme="9"/>
      </font>
    </dxf>
    <dxf>
      <font>
        <color theme="9"/>
      </font>
    </dxf>
    <dxf>
      <font>
        <color theme="9"/>
      </font>
    </dxf>
    <dxf>
      <font>
        <color theme="9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5" tint="0.59999389629810485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</dxfs>
  <tableStyles count="0" defaultTableStyle="TableStyleMedium2" defaultPivotStyle="PivotStyleLight16"/>
  <colors>
    <mruColors>
      <color rgb="FFF8E4F6"/>
      <color rgb="FFF6CACA"/>
      <color rgb="FFFDF0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07/relationships/slicerCache" Target="slicerCaches/slicerCach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381000</xdr:colOff>
      <xdr:row>3</xdr:row>
      <xdr:rowOff>133350</xdr:rowOff>
    </xdr:from>
    <xdr:to>
      <xdr:col>16</xdr:col>
      <xdr:colOff>152399</xdr:colOff>
      <xdr:row>12</xdr:row>
      <xdr:rowOff>95249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ยุทธศาสตร์ที่">
              <a:extLst>
                <a:ext uri="{FF2B5EF4-FFF2-40B4-BE49-F238E27FC236}">
                  <a16:creationId xmlns:a16="http://schemas.microsoft.com/office/drawing/2014/main" id="{E839D628-1201-5FA8-CF46-07E875C304E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ยุทธศาสตร์ที่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92978" y="754546"/>
              <a:ext cx="1833768" cy="182548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รูปร่างนี้แสดงถึงตัวแบ่งส่วนข้อมูล ซึ่งสนับสนุนใน Excel 2010 หรือเวอร์ชันที่ใหม่กว่า
ถ้ารูปร่างถูกปรับเปลี่ยนใน Excel เวอร์ชันก่อนหน้า หรือถ้าเวิร์กบุ๊กถูกบันทึกใน Excel 2003 หรือเวอร์ชันก่อนหน้า จะไม่สามารถใช้ตัวแบ่งส่วนข้อมูลได้</a:t>
              </a:r>
            </a:p>
          </xdr:txBody>
        </xdr:sp>
      </mc:Fallback>
    </mc:AlternateContent>
    <xdr:clientData/>
  </xdr:twoCellAnchor>
  <xdr:twoCellAnchor>
    <xdr:from>
      <xdr:col>9</xdr:col>
      <xdr:colOff>57978</xdr:colOff>
      <xdr:row>10</xdr:row>
      <xdr:rowOff>198783</xdr:rowOff>
    </xdr:from>
    <xdr:to>
      <xdr:col>9</xdr:col>
      <xdr:colOff>198782</xdr:colOff>
      <xdr:row>13</xdr:row>
      <xdr:rowOff>16565</xdr:rowOff>
    </xdr:to>
    <xdr:sp macro="" textlink="">
      <xdr:nvSpPr>
        <xdr:cNvPr id="10" name="วงเล็บปีกกาขวา 9">
          <a:extLst>
            <a:ext uri="{FF2B5EF4-FFF2-40B4-BE49-F238E27FC236}">
              <a16:creationId xmlns:a16="http://schemas.microsoft.com/office/drawing/2014/main" id="{E8C71F06-10C5-BE8B-5F4B-39EA394018AD}"/>
            </a:ext>
          </a:extLst>
        </xdr:cNvPr>
        <xdr:cNvSpPr/>
      </xdr:nvSpPr>
      <xdr:spPr>
        <a:xfrm>
          <a:off x="8506239" y="2269435"/>
          <a:ext cx="140804" cy="438978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1358348</xdr:colOff>
      <xdr:row>3</xdr:row>
      <xdr:rowOff>190500</xdr:rowOff>
    </xdr:from>
    <xdr:to>
      <xdr:col>8</xdr:col>
      <xdr:colOff>364434</xdr:colOff>
      <xdr:row>4</xdr:row>
      <xdr:rowOff>124239</xdr:rowOff>
    </xdr:to>
    <xdr:cxnSp macro="">
      <xdr:nvCxnSpPr>
        <xdr:cNvPr id="12" name="ลูกศรเชื่อมต่อแบบตรง 11">
          <a:extLst>
            <a:ext uri="{FF2B5EF4-FFF2-40B4-BE49-F238E27FC236}">
              <a16:creationId xmlns:a16="http://schemas.microsoft.com/office/drawing/2014/main" id="{2A87F0A9-0E67-AB36-0547-8E4EA3883F09}"/>
            </a:ext>
          </a:extLst>
        </xdr:cNvPr>
        <xdr:cNvCxnSpPr/>
      </xdr:nvCxnSpPr>
      <xdr:spPr>
        <a:xfrm flipH="1">
          <a:off x="7363239" y="811696"/>
          <a:ext cx="397565" cy="140804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99391</xdr:colOff>
      <xdr:row>4</xdr:row>
      <xdr:rowOff>24848</xdr:rowOff>
    </xdr:from>
    <xdr:to>
      <xdr:col>8</xdr:col>
      <xdr:colOff>397565</xdr:colOff>
      <xdr:row>6</xdr:row>
      <xdr:rowOff>91109</xdr:rowOff>
    </xdr:to>
    <xdr:cxnSp macro="">
      <xdr:nvCxnSpPr>
        <xdr:cNvPr id="13" name="ลูกศรเชื่อมต่อแบบตรง 12">
          <a:extLst>
            <a:ext uri="{FF2B5EF4-FFF2-40B4-BE49-F238E27FC236}">
              <a16:creationId xmlns:a16="http://schemas.microsoft.com/office/drawing/2014/main" id="{C28D9BB6-BE50-142F-C26E-2D9B8812EADE}"/>
            </a:ext>
          </a:extLst>
        </xdr:cNvPr>
        <xdr:cNvCxnSpPr/>
      </xdr:nvCxnSpPr>
      <xdr:spPr>
        <a:xfrm flipH="1">
          <a:off x="7495761" y="853109"/>
          <a:ext cx="298174" cy="480391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99391</xdr:colOff>
      <xdr:row>4</xdr:row>
      <xdr:rowOff>53009</xdr:rowOff>
    </xdr:from>
    <xdr:to>
      <xdr:col>8</xdr:col>
      <xdr:colOff>475422</xdr:colOff>
      <xdr:row>8</xdr:row>
      <xdr:rowOff>140804</xdr:rowOff>
    </xdr:to>
    <xdr:cxnSp macro="">
      <xdr:nvCxnSpPr>
        <xdr:cNvPr id="17" name="ลูกศรเชื่อมต่อแบบตรง 16">
          <a:extLst>
            <a:ext uri="{FF2B5EF4-FFF2-40B4-BE49-F238E27FC236}">
              <a16:creationId xmlns:a16="http://schemas.microsoft.com/office/drawing/2014/main" id="{31647260-D18F-865C-861F-E8463010AD2D}"/>
            </a:ext>
          </a:extLst>
        </xdr:cNvPr>
        <xdr:cNvCxnSpPr/>
      </xdr:nvCxnSpPr>
      <xdr:spPr>
        <a:xfrm flipH="1">
          <a:off x="7495761" y="881270"/>
          <a:ext cx="376031" cy="916056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91108</xdr:colOff>
      <xdr:row>4</xdr:row>
      <xdr:rowOff>74543</xdr:rowOff>
    </xdr:from>
    <xdr:to>
      <xdr:col>8</xdr:col>
      <xdr:colOff>513521</xdr:colOff>
      <xdr:row>17</xdr:row>
      <xdr:rowOff>82826</xdr:rowOff>
    </xdr:to>
    <xdr:cxnSp macro="">
      <xdr:nvCxnSpPr>
        <xdr:cNvPr id="19" name="ลูกศรเชื่อมต่อแบบตรง 18">
          <a:extLst>
            <a:ext uri="{FF2B5EF4-FFF2-40B4-BE49-F238E27FC236}">
              <a16:creationId xmlns:a16="http://schemas.microsoft.com/office/drawing/2014/main" id="{3E5E0620-66F0-A1DC-6B7F-3F417E8CCA8B}"/>
            </a:ext>
          </a:extLst>
        </xdr:cNvPr>
        <xdr:cNvCxnSpPr/>
      </xdr:nvCxnSpPr>
      <xdr:spPr>
        <a:xfrm flipH="1">
          <a:off x="7487478" y="902804"/>
          <a:ext cx="422413" cy="2700131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6010.591463888886" createdVersion="8" refreshedVersion="8" minRefreshableVersion="3" recordCount="236" xr:uid="{3A488632-274C-4B63-8C68-F52567FF8301}">
  <cacheSource type="worksheet">
    <worksheetSource name="Table1"/>
  </cacheSource>
  <cacheFields count="9">
    <cacheField name="ลำดับ" numFmtId="0">
      <sharedItems containsSemiMixedTypes="0" containsString="0" containsNumber="1" containsInteger="1" minValue="1" maxValue="236"/>
    </cacheField>
    <cacheField name="ชื่อโครงการย่อย" numFmtId="0">
      <sharedItems count="235">
        <s v="โครงการบริการวิชาการแก่ชุมชนสู่ความเข้มแข็งในภาคตะวันออก"/>
        <s v="โครงการบูรณาการการจัด_x000a_การเรียนการสอน กับงานวิจัย_x000a_หรือบริการวิชาการเพื่อการ_x000a_พัฒนาท้องถิ่น"/>
        <s v="โครงการพัฒนาระบบ_x000a_และกลไกลการทำงานวิจัย_x000a_และบริการวิชาการที่สามารถ_x000a_เกิดผลกระทบต่อชุมชนท้องถิ่น_x000a_(SROI)"/>
        <s v="โครงการยกระดับผลสัมฤทธิ์_x000a_ทางการศึกษา (NT) ของนักเรียน_x000a_ในโรงเรียนในกลุ่มที่มีคะแนน_x000a_ทดสอบน้อยที่สุดร้อยละ 20 ล่าง ร้อยละ 20 ล่าง ในพื้นที่_x000a_บริการของ มรภ.มีคะแนน_x000a_ทดสอบเพิ่มขึ้น _x000a_(คะแนน NT)"/>
        <s v="โครงการพัฒนาวิสาหกิจชุมชน _x000a_SMEs กลุ่มเกษตรกร _x000a_หรือ ผู้ประกอบการ สร้างเศรษฐกิจ _x000a_ฐานรากตามแนว BCG"/>
        <s v="โครงการพัฒนาวิสาหกิจชุมชน_x000a_SMEs กลุ่มเกษตรกร _x000a_หรือ ผู้ประกอบการด้าน _x000a_Creative Economy"/>
        <s v="โครงการยกระดับศักยภาพ_x000a_ผู้ประกอบการ / กำลังแรงงาน_x000a_ในกลุ่มอุตสาหกรรมเป้าหมาย_x000a_ใน EEC ด้านอิเล็กทรอนิกส์_x000a_อัจฉริยะ ด้านยานยนต์ไฟฟ้า  "/>
        <s v="โครงการพัฒนาผลิตภัณฑ์_x000a_และผู้ประกอบการจากทุน_x000a_ทางวัฒนธรรมของพื้นที่_x000a_ด้วยองค์ความรู้ของมหาวิทยาลัย"/>
        <s v="โครงการพัฒนาและยกระดับ_x000a_ผลิตภัณฑ์ชุมชนที่เป็นอัตลักษณ์_x000a_ท้องถิ่นตามความต้องการของ_x000a_ตลาด (Demand Driven)"/>
        <s v="โครงการสร้างงานวิจัย_x000a_และนวัตกรรมแบบบูรณาการ_x000a_ที่ตอบสนองและเกิดผลกระทบ_x000a_ต่อชุมชนท้องถิ่น "/>
        <s v=" โครงการสร้างเครือข่าย_x000a_ความร่วมมือด้านงานวิจัย_x000a_กับหน่วยงานภายนอก"/>
        <s v="โครงการพัฒนาแหล่งเรียนรู้_x000a_และสร้างองค์ความรู้งานสร้างสรรค์_x000a_ทางศิลปะ วัฒนธรรม _x000a_และภูมิปัญญาท้องถิ่น"/>
        <s v=" โครงการพัฒนาทุนทาง_x000a_วัฒนธรรมและนวัตกรรมสู่_x000a_เศรษฐกิจสร้างสรรค์"/>
        <s v="โครงการอนุรักษ์สืบสาน_x000a_สร้างสรรค์ศิลปวัฒนธรรม_x000a_และภูมิปัญญาท้องถิ่น"/>
        <s v="เสริมความเป็นครูตามมาตรฐาน_x000a_การผลิตการจัดการศึกษา_x000a_ตามเกณฑ์การรับรองปริญญา_x000a_และประกาศนียบัตรทางการศึกษา_x000a_และการพัฒนานักศึกษาสู่ความ_x000a_เป็นเลิศ สำหรับนักศึกษาครู_x000a_คณะครุศาสตร์"/>
        <s v="เสริมสร้างสมรรถนะทาง_x000a_วิชาชีพครูด้วยการแลกเปลี่ยน_x000a_เรียนรู้ด้านภาษาและวัฒนธรรมจีน"/>
        <s v="พัฒนาศักยภาพอาจารย์_x000a_และนักศึกษาเพื่อการเป็นผู้บริหาร_x000a_การศึกษาในศตวรรษที่ 21"/>
        <s v="พัฒนานักศึกษาตามมาตรฐาน_x000a_วิชาชีพครูและเสริมสร้างทักษะ_x000a_ในศตวรรษที่ 21 สำหรับนักศึกษา_x000a_หลักสูตรครุศาสตรมหาบัณฑิต_x000a_สาขาวิชาหลักสูตรและการสอน"/>
        <s v="พัฒนาสมรรถนะนักศึกษาสาขา_x000a_วิชาคณิตศาสตร์เฉพาะด้าน"/>
        <s v="ค่ายอาสาพัฒนาความรู้ทางฟิสิกส์_x000a_ให้กับโรงเรียนในเครือข่าย"/>
        <s v="ส่งเสริมทักษะการเรียนรู้_x000a_ตลอดชีวิตเพื่อการเป็นครูชีววิทยา_x000a_ในอนาคต"/>
        <s v="บริการวิชาการสหวิทยาการ_x000a_เชิงปฏิบัติการสอน 'ทักษะมัคคุเทศก์กับการสร้างครู_x000a_มืออาชีพ'"/>
        <s v="ค่ายภาษาอังกฤษสำหรับโรงเรียน_x000a_ในชุมชนเพื่อพัฒนานักศึกษาครู_x000a_ให้มีอัตลักษณ์และสมรรถนะ_x000a_เป็นเลิศ"/>
        <s v="อบรมเชิงปฏิบัติการ: _x000a_การออกแบบบอร์ดเกม_x000a_เพื่อการศึกษา"/>
        <s v="พัฒนานักศึกษาครูสังคมศึกษา_x000a_เชิงปฏิบัติการ : เสริมสร้าง_x000a_สมรรถนะจากภาคสนามสู่_x000a_การสอนในบริบทโลกยุคใหม่"/>
        <s v="ห้องเรียนสัญจรเพื่อพัฒนา_x000a_ศักยภาพและวิชาการนักศึกษา_x000a_สาขาวิชาสังคมศึกษา"/>
        <s v="อบรมเชิงปฏิบัติการการผลิตสื่อ_x000a_นวัตกรรมและเทคโนโลยี_x000a_เพื่อพัฒนาทักษะการจัดการเรียนการสอนภาษาจีนแห่งศตวรรษ_x000a_ที่ 21"/>
        <s v="เสริมสรรถนะและอัตลักษณ์_x000a_ว่าที่ครูภาษาไทย สู่รั้วครุศาสตร์_x000a_ราชนครินทร์"/>
        <s v="ยกระดับคุณภาพการผลิตบัณฑิต_x000a_และส่งเสริมสมรรถนะนักศึกษา_x000a_คณะครุศาสตร์ตามมาตรฐาน_x000a_วิชาชีพครู"/>
        <s v="พัฒนาอาจารย์ สำหรับหลักสูตร_x000a_ประกาศนียบัตรบัณฑิตวิชาชีพครู"/>
        <s v="พัฒนานักศึกษาตามมาตรฐาน_x000a_วิชาชีพครู สำหรับนักศึกษาหลัก_x000a_สูตรประกาศนียบัตรบัณฑิต_x000a_วิชาชีพครู"/>
        <s v="จัดการศึกษาหลักสูตร_x000a_ประกาศนียบัตรบัณฑิตวิชาชีพครู"/>
        <s v="พัฒนาศักยภาพอาจารย์_x000a_และนักศึกษาหลักสูตรครุศาสตร_x000a_มหาบัณฑิต สาขาวิชาหลักสูตร_x000a_และการสอน"/>
        <s v="ค่ายเคมีอาสา ปีที่ 2 'อบรมเชิง_x000a_ปฏิบัติการการผลิตสบู่สมุนไพร_x000a_แนวทางสร้างรายได้และอาชีพ_x000a_ในโรงเรียน'"/>
        <s v="อบรมเชิงปฏิบัติการการทำวิจัยทางการศึกษา"/>
        <s v="พัฒนาการเรียนรู้ภาษาไทย_x000a_เชิงบูรณาการตามรอยประวัติ_x000a_ศาสตร์และศิลปวัฒนธรรมไทย"/>
        <s v="พัฒนาศักยภาพอาจารย์_x000a_และนักศึกษาหลักสูตรครุศาสตร_x000a_บัณฑิต สาขาวิชาภาษาไทย"/>
        <s v="บริหารจัดการคณะมนุษยศาสตร์_x000a_และสังคมศาสตร์ (ระดับบัณฑิต_x000a_ศึกษา)"/>
        <s v="โครงการสัมมนาการวิพากษ์_x000a_หลักสูตรเทคโนโลยีบัณฑิต_x000a_สาขาวิชาเทคโนโลยีอุตสาหกรรม_x000a_สมัยใหม่ (ต่อเนื่อง) หลักสูตรใหม่_x000a_พ.ศ. 2569"/>
        <s v="โครงการพัฒนาการจัดการเรียน_x000a_การสอนและงานวิจัยด้านวิศวกรรมไฟฟ้า เพื่อยกระดับคุณภาพบัณฑิตและสร้าง_x000a_นวัตกรรม สนับสนุนการพัฒนา_x000a_ท้องถิ่นและอุตสาหกรรม_x000a_ในพื้นที่ EEC"/>
        <s v="พัฒนาและปรับปรุงหลักสูตร"/>
        <s v="โครงการการจัดการเรียน_x000a_การสอนด้านสังคมศาสตร์"/>
        <s v="โครงการการจัดการเรียน_x000a_การสอนด้านวิทยาศาสตร์"/>
        <s v="ประชุมสภาวิชาการมหาวิทยาลัย_x000a_ราชภัฏราชนครินทร์"/>
        <s v="อบรมเชิงปฏิบัติการสร้างสรรค์_x000a_ผลงานศิลปะในศตวรรษที่ 21"/>
        <s v="ส่งเสริมความสัมพันธ์รวมพลัง_x000a_จิตอาสานักศึกษาสาขาวิชาการ_x000a_ศึกษาปฐมวัยบูรณาการอัตลักษณ์_x000a_ของมหาวิทยาลัย 'จิตอาสา ใฝ่รู้ _x000a_สู้งาน' สู่การพัฒนาโรงเรียน_x000a_ในท้องถิ่น"/>
        <s v="ยกระดับการจัดการเรียนการสอน_x000a_และการเป็นนวัตกรตามศาสตร์_x000a_พระราชาเพื่อส่งเสริมทักษะ _x000a_Soft Skill และการเรียนรู้ใน_x000a_ศตวรรษที่ 21 สู่ครูปฐมวัย_x000a_ยุคดิจิทัลตามหลักปรัชญา_x000a_เศรษฐกิจพอเพียงเพื่อการพัฒนา_x000a_ชุมชน"/>
        <s v="ยกระดับการจัดการเรียน_x000a_การสอนด้านนวัตกรรมทางการ_x000a_ศึกษาปฐมวัยศึกษาดูงาน_x000a_และแลกเปลี่ยนเรียนรู้ทางวิชาการ_x000a_วิจัยสำหรับอาจารย์และนักศึกษา_x000a_เพื่อเตรียมความพร้อมสู่ครูปฐมวัย_x000a_ยุคดิจิทัล"/>
        <s v="พัฒนาทักษะทางศิลปะการแสดง :_x000a_ติดอาวุธและเตรียมความพร้อม_x000a_สู่การเป็นครูนาฏศิลป์มืออาชีพ"/>
        <s v="เสริมสร้างสมรรถนะการจัด_x000a_การเรียนรู้ของนักศึกษาและ_x000a_อาจารย์สาขาวิชาคอมพิวเตอร์_x000a_ศึกษา"/>
        <s v="สนับสนุนการบริหารจัดการ_x000a_สาขาวิชาภาษาอังกฤษ"/>
        <s v="ศึกษาดูงานเพื่อพัฒนาบัณฑิต_x000a_ให้มีทักษะตามมาตรฐาน_x000a_และวิชาชีพด้านภาษาอังกฤษ_x000a_เพื่อการท่องเที่ยว"/>
        <s v="พัฒนาบัณฑิตเพื่อเสริมสร้าง_x000a_สมรรถนะตามมาตรฐานและ_x000a_คุณวุฒิอาชีพ"/>
        <s v="เตรียมฝึกประสบการณ์วิชาชีพ_x000a_ของนักศึกษาสาขาวิชาดนตรีสากล"/>
        <s v="พิธีไหว้ครูนาฏดุริยางคศิลป์ไทย_x000a_ประจำปีการศึกษา 2568"/>
        <s v="ฝึกประสบการณ์วิชาชีพการพัฒนา_x000a_สังคม"/>
        <s v="อบรมเตรียมความพร้อมของ_x000a_นักศึกษาให้มีทักษะตาม_x000a_คุณลักษณะการเรียนรู้_x000a_ในศตวรรษที่21"/>
        <s v="ร่วมงานเครือข่ายการพัฒนาชุมชน_x000a_ท้องถิ่นและสังคมระดับชาติ (CSD)"/>
        <s v="เตรียมความพร้อมสู่วิชาชีพ_x000a_นักกฎหมาย"/>
        <s v="นิติศาสตร์สัมพันธ์ ครั้งที่ 12"/>
        <s v="พัฒนาศักยภาพการจัดการเรียน_x000a_การสอนสาขาวิชานิติศาสตร์"/>
        <s v="พัฒนาภาวะผู้นำและศักยภาพ_x000a_วิชาการทางรัฐศาสตร์"/>
        <s v="พัฒนาทักษะการใช้เทคโนโลยี_x000a_ปัญญาประดิษฐ์ เพื่อการเรียนรู้_x000a_ในศตวรรษที่ 21"/>
        <s v="อบรมเชิงปฏิบัติการใช้เทคโนโลยี_x000a_ปัญญาประดิษฐ์เพื่อการเรียนรู้_x000a_เชิงสร้างสรรค์ของนักศึกษา_x000a_ระดับปริญญาตรี"/>
        <s v="พัฒนาทักษะภาษาและวัฒนธรรม_x000a_เพื่อการทำงานในองค์กรญี่ปุ่น"/>
        <s v="สร้างเสริมความรู้วัฒนธรรมญี่ปุ่น_x000a_และทักษะการทำงานกับคนญีปุ่น"/>
        <s v="สร้างงานศิลป์เรียนรู้ส่งเสริม_x000a_ทักษะที่จำเป็นในศตวรรษที่ 21"/>
        <s v="พัฒนาสมรรถนะและทักษะ_x000a_นักศึกษารัฐประศาสนศาสตร์_x000a_สู่ความเป็นมืออาชีพ"/>
        <s v="จัดซื้อวัสดุสำหรับพัฒนา_x000a_สมรรถนะและทักษะการเรียน_x000a_การสอนนักศึกษา_x000a_รัฐประศาสนศาสตร์"/>
        <s v="Local Innovation Challenge: เวทีนวัตกรรมขับเคลื่อนท้องถิ่นสู่อนาคต"/>
        <s v="EEC LOCAL NEXT GEN_x000a_CHACHOENGSAO : เครือข่าย_x000a_บัณฑิตพันธมิตรท้องถิ่นอัจฉริยะ_x000a_ฉะเชิงเทรา"/>
        <s v="พัฒนาทักษะดิจิทัลและการ_x000a_วิเคราะห์ข้อมูลสำหรับนักศึกษา_x000a_ปริญญาโท"/>
        <s v="จัดซื้อวัสดุสำหรับพัฒนา_x000a_สมรรถนะและทักษะการเรียน_x000a_การสอนนักศึกษา_x000a_รัฐประศาสนศาสตรมหาบัณฑิต"/>
        <s v="อบรมเสริมสร้างทักษะองค์ความรู้_x000a_ด้านสังคมศาสตร์และการสร้าง_x000a_เครือข่ายทางวิชาการพัฒนาสังคม"/>
        <s v="ประชาสัมพันธ์หลักสูตร_x000a_นิติศาตรบัณฑิตและเติมความรู้_x000a_ทางกฎหมาย"/>
        <s v="โครงการพัฒนาทักษะวิชาชีพ_x000a_และการเรียนรู้ตลอดชีวิต_x000a_ของนักศึกษาวิทยาการจัดการ"/>
        <s v="โครงการพัฒนาคุณภาพการจัด_x000a_การศึกษาสาขาวิชาการท่องเที่ยว_x000a_และการโรงแรม"/>
        <s v="โครงการพัฒนาศักยภาพการ_x000a_จัดการเรียนการสอนของสาขา_x000a_วิชาการจัดการเพื่อรองรับ_x000a_การพัฒนาท้องถิ่น"/>
        <s v="โครงการนิเทศศาสตร์ 360 _x000a_พัฒนาทักษะการสื่อสารและ_x000a_การทำงานร่วมกันในศตวรรษที่ 21"/>
        <s v="บริหารจัดการสาขาวิชา_x000a_การอาหารและธุรกิจบริการ"/>
        <s v="โครงการพัฒนาบัณฑิตให้มีทักษะ_x000a_ตามมาตรฐานและคุณวุฒิอาชีพ_x000a_มีสมรรถนะตรงตามความต้องการ_x000a_ของสถานประกอบการ"/>
        <s v="โครงการพัฒนาทักษะวิชาชีพ_x000a_วิศวกรรม วิชาการ งานวิจัย ในยุค_x000a_อุตสาหกรรมไทยแลนด์ 4.0"/>
        <s v="โครงการพัฒนาทักษะและ_x000a_ยกระดับการเรียนการสอนสาขา_x000a_วิชาวิศวกรรมโลจิสติกส์และ_x000a_กระบวนการ"/>
        <s v="โครงการการจัดการเรียน_x000a_การสอนนักศึกษาวิศวกรรม_x000a_ศาสตร์แบบบูรณาการ"/>
        <s v="โครงการพัฒนาสมรรถนะ_x000a_นักศึกษา จัดซื้อวัสดุและครุภัณฑ์_x000a_การเรียนการเรียนการสอน _x000a_หลักสูตรวิศวกรรมศาสตรบัณฑิต_x000a_สาขาวิชาวิศวกรรมการผลิต_x000a_อัตโนมัติ"/>
        <s v="โครงการพัฒนานักศึกษาบัณฑิต_x000a_ศึกษา"/>
        <s v="การพัฒนาและยกระดับคุณภาพ_x000a_หลักสูตรเพื่อรองรับการ_x000a_เปลี่ยนแปลงในยุคดิจิทัลและ_x000a_ตลาดแรงงาน"/>
        <s v="โครงการจัดซื้อครุภัณฑ์การเรียน_x000a_การสอนสาขาวิชาวิศวกรรมไฟฟ้า_x000a_(งป.)"/>
        <s v="โครงการจัดซื้อครุภัณฑ์การเรียน_x000a_การสอนหลักสูตรวิศวกรรมศาสตร_x000a_บัณฑิต สาขาวิชาวิศวกรรม_x000a_การผลิตอัตโนมัติ (งป.)"/>
        <s v="โครงการซื้อครุภัณฑ์การเรียน_x000a_การสอนสาขาวิชาวิศวกรรม_x000a_เครื่องกลยานยนต์ (งป.)"/>
        <s v="โครงการจัดซื้อครุภัณฑ์การเรียน_x000a_การสอนสาขาวิชาวิศวกรรม_x000a_โลจิสติกส์และกระบวนการ (งป.)"/>
        <s v="การพัฒนาบุคลิกภาพ _x000a_และมนุษยสัมพันธ์ในองค์กร_x000a_สำหรับนักศึกษาครู"/>
        <s v="พัฒนานักศึกษามนุษศาสตร์ฯ"/>
        <s v="ซ่อมแซมและจัดหาวัสดุใน_x000a_การเรียนการสอนดนตรีสากล"/>
        <s v="เพิ่มพูนความรู้ทางดนตรีสากล"/>
        <s v="อบรมจิตเพื่อพัฒนาคุณภาพชีวิต"/>
        <s v="ส่งเสริมการจัดเรียนการสอน_x000a_และพัฒนานักศึกษาสาขาวิชา_x000a_ภาษาไทยสำหรับชาวต่างประเทศ"/>
        <s v="จัดซื้อวัสดุสนับสนุนการจัด_x000a_การเรียนการสอน สาขาวิชา_x000a_ภาษาไทยสำหรับชาวต่างประเทศ"/>
        <s v="โครงการพัฒนาศักยภาพนักศึกษา_x000a_วิทยาการจัดการ"/>
        <s v="โครงการพัฒนานักศึกษาสาขา_x000a_วิชาการตลาด"/>
        <s v="โครงการพัฒนาศักยภาพนักศึกษา_x000a_สาขาวิชาการบัญชี"/>
        <s v="โครงการเชิงปฏิบัติการพัฒนา_x000a_ศักยภาพนักศึกษา HRM _x000a_ในศตวรรษที่ 21"/>
        <s v="โครงการเพิ่มศักยภาพนักศึกษา_x000a_และอาจารย์สาขาวิชาคอมพิวเตอร์_x000a_ธุรกิจ"/>
        <s v="โครงการสนับสนุนการจัด_x000a_การเรียนการสอนนักศึกษา_x000a_หลักสูตรบริหารธุรกิจมหาบัณฑิต"/>
        <s v="โครงการพัฒนาสิ่งสนับสนุน_x000a_การเรียนรู้หลักสุตรบริหารธุรกิจ_x000a_มหาบัณฑิต"/>
        <s v="โครงการพัฒนาเครือข่าย_x000a_เพื่อแลกเปลี่ยนผลงานอาจารย์_x000a_และนักศึกษา หลักสูตรปรัชญา_x000a_ดุษฎีบัณฑิต สาขาวิชา_x000a_วิทยาศาสตร์และนวัตกรรม_x000a_เพื่อการพัฒนา"/>
        <s v="โครงการพัฒนาเครือข่าย_x000a_เพื่อแลกเปลี่ยนผลงานอาจารย์_x000a_และนักศึกษา หลักสูตร_x000a_วิทยาศาสตรมหาบัณฑิต"/>
        <s v="โครงการส่งเสริมและพัฒนา_x000a_ศักยภาพนักศึกษาและศิษย์เก่า_x000a_วิทยาศาสตร์ฯ"/>
        <s v="โครงการพัฒนาการเรียนการสอน_x000a_สาขาวิชาอาชีวอนามัยและความ_x000a_ปลอดภัย ปีงบประมาณ 2569"/>
        <s v="โครงการพัฒนาทักษะวิชาชีพ_x000a_นักศึกษาสาขาวิชาอาชีวอนามัย_x000a_และความปลอดภัย"/>
        <s v="จัดซื้อวัสดุ-อุปกรณ์สำหรับ_x000a_การปฏิบัติของนักศึกษาเกษตร"/>
        <s v="โครงการสร้างแรงบันดาลใจ_x000a_สานสายใยพี่น้อง CSIT"/>
        <s v="โครงการ ส่งเสริมทักษะการเรียนรู้_x000a_ในศตวรรษที่ 21 ให้กับนักศึกษา_x000a_“เรียนรู้ห้องเรียนธรรมชาติ”"/>
        <s v="โครงการอบรมเชิงปฏิบัติการ_x000a_เสริมทักษะทางด้านเคมี_x000a_และกระบวนการทางวิทยาศาสตร์"/>
        <s v="โครงการสัมมนาฝึกประสบการณ์วิชาชีพสำหรับนักศึกษาสาขาวิชา_x000a_สาธารณสุขศาสตร์"/>
        <s v="โครงการสร้างความร่วมมือ_x000a_เพื่อพัฒนาแหล่งเรียนรู้_x000a_และแหล่งฝึกประสบการณ์วิชาชีพ"/>
        <s v="โครงการเตรียมฝึกประสบการณ์_x000a_วิชาชีพสำหรับนักศึกษาสาขาวิชา_x000a_สาธารณสุขศาสตร์"/>
        <s v="พิธีพระราชทานปริญญาบัตร"/>
        <s v="สมทบกองทุนส่งเสริมและพัฒนา_x000a_กิจการนักศึกษา"/>
        <s v="จัดซื้อชุดขยายสัญญาณเสียง_x000a_แบบดิจิตอล"/>
        <s v="จัดซื้อชุดเครื่องดนตรีสากล_x000a_และเครื่องขยายเสียง"/>
        <s v="การจัดซื้อครุภัณฑ์ทาง_x000a_วิทยาศาสตร์"/>
        <s v="โครงการการจัดการเรียน_x000a_การสอนด้านเทคโนโลยี_x000a_และวิศวกรรมศาสตร์ _x000a_เพื่อตอบสนองต่อความต้องการ_x000a_ของนักศึกษา (งป.)"/>
        <s v="ปรับพื้นฐานภาษาอังกฤษ_x000a_และเตรียมความพร้อมสำหรับ_x000a_นักศึกษาปี 1"/>
        <s v="อบรมพลังชีวิตด้วยภาษาอังกฤษ :_x000a_Empowering Life with English"/>
        <s v="พัฒนาบุคลิกภาพความเป็นครู_x000a_สานสัมพันธ์พี่น้องและสืบสาน_x000a_ศิลปวัฒนธรรม นักศึกษาและ_x000a_อาจารย์ สาขาวิชาวิทยาศาสตร์_x000a_ทั่วไป"/>
        <s v="สัมมนาการวิจัยในชั้นเรียน_x000a_และเสริมสร้างคุณลักษณะ_x000a_อันพึงประสงค์สำหรับนักศึกษา_x000a_สาขาวิชาวิทยาศาสตร์ทั่วไป"/>
        <s v="อบรมเชิงปฏิบัติเตรียมความพร้อม_x000a_ในการสอบใบประกอบวิชาชีพ_x000a_และการพัฒนาสื่อการสอน_x000a_ตามหลักปรัชญาเศรษฐกิจพอเพียง_x000a_ในรูปแบบการเรียนรู้ในศตวรรษ_x000a_ที่ 21"/>
        <s v="พัฒนาทักษะดิจิทัลนักเทคโนโลยี_x000a_พันธุ์ใหม่ สู่โลกหุ่นยนต์และระบบ_x000a_อัตโนมัติ"/>
        <s v="โครงการศึกษาดูงานด้าน_x000a_เทคโนโลยีสารสนเทศ"/>
        <s v="โครงการส่งเสริมการเผยแพร่_x000a_ผลงานวิชาการด้านคอมพิวเตอร์"/>
        <s v="ครุภัณฑ์ประกอบห้องปฏิบัติการ_x000a_ทางภาษาฯ ( Language_x000a_Labotary) พร้อมติดตั้ง"/>
        <s v="พัฒนาสิ่งสนับสนุนการเรียนรู้_x000a_(สาขาวิชารัฐศาสตร์)"/>
        <s v="โครงการพัฒนาศักยภาพ_x000a_นักศึกษาสาขาวิชาการจัดการ_x000a_ธุรกิจการค้าสมัยใหม่_x000a_ตามคุณลักษณะบัณฑิต_x000a_อันพึงประสงค์"/>
        <s v="สนับสนุนการบริหารจัดการ_x000a_สำนักงานคณบดีครุศาสตร์"/>
        <s v="บริหารงานคณะพยาบาลศาสตร๋"/>
        <s v="บริหารมนุษยศาสตร์ฯ"/>
        <s v="จัดซื้อครุภัณฑ์มนุษยศาสตร์ฯ"/>
        <s v="บริหารจัดการมนุษยศาสตร์ฯ_x000a_(ร่วมมือกับม.จีน)"/>
        <s v="สนับสนุนการจัดการเรียนการสอน_x000a_และบริหารจัดการสาขาวิชาเทคโนโลยี_x000a_สารสนเทศ"/>
        <s v="บริหารจัดการสาขาวิชาคณิตศาสตร์_x000a_และสถิติประยุกต์"/>
        <s v="บริหารจัดการสาขาชีววิทยาประยุกต์"/>
        <s v="ส่งเสริมและพัฒนาการจัดการเรียน_x000a_การสอนสาขาวิชาฟิสิกส์ประยุกต์"/>
        <s v="พัฒนาระบบบริหารวิทยาศาสตร์ฯ_x000a_แบบมีส่วนร่วม"/>
        <s v="พัฒนาสำนักงานคณะวิทยาศาสตร์ฯ_x000a_(รายได้)"/>
        <s v="บริหารจัดการงานศูนย์ภาษาและวิเทศ_x000a_สัมพันธ์"/>
        <s v="ความร่วมมือกับ ม.จีน"/>
        <s v="ความร่วมมือเครือข่ายภายใน_x000a_และต่างประเทศ"/>
        <s v="โครงการประชาสัมพันธ์หลักสูตรระดับ_x000a_บัณฑิตศึกษา"/>
        <s v="โครงการบริหารจัดการสำนักงาน_x000a_บัณฑิตศึกษา"/>
        <s v="บริหาจัดการศูนย์ศิลปะฯ"/>
        <s v="ประชุมแลกเปลี่ยนเรียนรู้ทางด้าน_x000a_ศิลปะและวัฒนธรรม (ปันส่วนบัณฑิต)"/>
        <s v="บริหารจัดการสำนักงานสถาบันพัฒนา_x000a_ศักยภาพกำลังคนแห่งอนาคต"/>
        <s v="เงินประจำตำแหน่ง"/>
        <s v="โครงการบริหารจัดการดำเนินงาน_x000a_ของสถาบันวิจัยฯ"/>
        <s v="การบริหารจัดการสถาบันเศรษฐกิจ_x000a_พอเพียง"/>
        <s v="เงินประจำตำแหน่งและค่าตอบแทน_x000a_เทียบเท่าเงินประจำตำแหน่งประเภท_x000a_ผู้บริหาร"/>
        <s v="การจัดการศึกษา"/>
        <s v="บริหารงานกลางสำนักงานอธิการบดี_x000a_(ป.บัณฑิต)"/>
        <s v="บริหารงานกลางอธิการบดี"/>
        <s v="ส่งเสริมและพัฒนากีฬาบุคลากร"/>
        <s v="สนับสนุนการบริหารงานกลาง_x000a_สำนักงานอธิการบดี (ปันส่วนบัณฑิต)"/>
        <s v="บริหารงานกองนโยบายและแผน"/>
        <s v="บริหารจัดการการประชุมคณะกรรมการ_x000a_บริหารความเสี่ยงมหาวิทยาลัยราชภัฏ_x000a_ราชนครินทร์"/>
        <s v="บริหารจัดการการประชุม_x000a_คณะกรรมการกำกับและเสนอแนะ_x000a_การลงทุนของมหาวิทยาลัย"/>
        <s v="งานกิจกรรมนักศึกษาและบริหารงาน_x000a_ทั่วไป"/>
        <s v="บริหารจัดการกลุ่มงานธุรการ"/>
        <s v="โครงการบริหารจัดการงานนิติการ"/>
        <s v="โครงการประเมินคุณภาพการศึกษา"/>
        <s v="โครงการบริหารจัดการและพัฒนา_x000a_บุคลากรด้านการประกันคุณภาพ_x000a_การศึกษา"/>
        <s v="โครงการบริหารจัดการกลุ่มงานประชุม_x000a_และพิธีการ"/>
        <s v="บริหารจัดการงานพัสดุ"/>
        <s v="ค่าตอบแทนคณะกรรมการกำหนด_x000a_TOR/เปิดซองฯ และค่าบำรุงระบบ _x000a_3 มิติ (ปันส่วนบัณฑิต)"/>
        <s v="จัดซื้อวัสดุและปรับปรุงซ่อมแซม_x000a_ทรัพย์สินภายในมหาวิทยาลัย"/>
        <s v="ค่าสาธารณูปโภคและค่าขนส่ง_x000a_ไปรษณีย์ของมหาวิทยาลัย"/>
        <s v="บริหารจัดการกลุ่มงานยานพาหนะ"/>
        <s v="พัฒนากลุ่มงานยานพาหนะ"/>
        <s v="โครงการบริหารจัดการกลุ่มงานจัดหา_x000a_รายได้"/>
        <s v="ค่าตอบแทนผู้ควบคุมงานก่อสร้าง"/>
        <s v="บริหารจัดการงานอาคารสถานที่"/>
        <s v="โครงการบริหารจัดการงานเลขานุการ"/>
        <s v="โครงการบริหารจัดการสำนักงาน_x000a_สภามหาวิทยาลัย"/>
        <s v="บริหารจัดการงานคลัง"/>
        <s v="จ่ายค่าประกันของเสียหายให้กับ_x000a_บัณฑิตที่สำเร็จการศึกษาและจ่าย_x000a_ถอนคืนค่าลงทะเบียน"/>
        <s v="ค่าใช้จ่ายบุคลากรเงินรายได้"/>
        <s v="บริหารงานวัสดุกลางบางคล้า"/>
        <s v="โครงการบริหารจัดการสภาคณาจารย์_x000a_และข้าราชการ"/>
        <s v="บริหารจัดการสำนักวิทยบริการฯ"/>
        <s v="บริหารจัดการงานเทคโนโลยีสารสนเทศและการสื่อสาร"/>
        <s v="บริหารจัดการงานทะเบียนและ_x000a_ประมวลผล"/>
        <s v="บริหารจัดการคณะกรรมการข้อมูล_x000a_และยุทธศาสตร์มหาวิทยาลัยราชภัฏ_x000a_ราชนครินทร์"/>
        <s v="บริหารจัดการหน่วยตรวจสอบภายใน"/>
        <s v="จัดการเรียนโรงเรียนสาธิตฯ"/>
        <s v="สนับสนุนการบริหารจัดการสำนักงาน_x000a_คณบดีครุศาสตร์ (งป.)"/>
        <s v="บริหารจัดการสำนักงานมนุษยศาสตร์ฯ_x000a_(งป.)"/>
        <s v="พัฒนาศูนย์วิทยาศาสตร์และ_x000a_วิทยาศาสตร์ประยุกต์"/>
        <s v="บริหารจัดการสำนักงานวิทยาศาสตร์ฯ"/>
        <s v="สนับสนุนการบริหารงานกองพัฒนา_x000a_นักศึกษา"/>
        <s v="ค่าเช่าที่ดิน ประจำปีงบประมาณ_x000a_พ.ศ.2569"/>
        <s v="พัฒนาและปรับปรุงสิ่งก่อสร้างภายใน_x000a_มหาวิทยาลัยราชภัฏราชนครินทร์"/>
        <s v="สนับสนุนการดำเนินงานพัสดุ _x000a_(ปันส่วนบัณฑิต)"/>
        <s v="ปรับปรุงป้องกันและเตือนอัคคีภัย_x000a_ประจำอาคารเรียน"/>
        <s v="สนับสนุนการดำเนินงานพัสดุ"/>
        <s v="ค่าสาธารณูปโภค (ค่าไฟฟ้า ค่าน้ำ_x000a_ประปา และค่าโทรศัพท์)"/>
        <s v="รายการบุคลากรภาครัฐ"/>
        <s v="ค่าตอบแทนเหมาจ่ายแทนการจัดหา_x000a_รถประจำตำแหน่ง"/>
        <s v="ปรับปรุงซ่อมแซมภายในพื้นที่ มรร._x000a_บางคล้า"/>
        <s v="สนับสนุนการเรียนการสอน"/>
        <s v="โครงการสนับสนุนค่าใช้จ่ายในการ_x000a_จัดการศึกษาตั้งแต่ระดับอนุบาลจนจบ_x000a_การศึกษาขั้นพื้นฐาน"/>
        <s v="โครงการบริหารจัดการคณะเทคโนโลยีอุตสาหกรรม"/>
        <s v="สมทบกองทุนสวัสดิการ"/>
        <s v="บริหารจัดการงานบริหารงานบุคคล"/>
        <s v="ติดตาม ตรวจสอบ และประเมินผลงาน_x000a_ของมหาวิทยาลัยและคณะ"/>
        <s v="โครงการทบทวนปรับแผนยุทธศาสตร์_x000a_และประกันคุณภาพ EdPEx _x000a_วิทยาศาสตร์ฯ"/>
        <s v="โครงการเตรียมความพร้อมงานบริการ_x000a_สำนักงานวิทยาการจัดการ"/>
        <s v="โครงการพัฒนาระบบฐานข้อมูลบริการ_x000a_วิชาการมหาวิทยาลัยราชภัฏ"/>
        <s v="งานประชาสัมพันธ์ทุกรูปแบบ"/>
        <s v="โครงการสนับสนุนการจัดการเรียนการสอนวิทยาการจัดการ"/>
        <s v="จัดซื้อพร้อมติดตั้งเครื่องคอมพิวเตอร์_x000a_All in One สำหรับประมวลผล _x000a_อุปกรณ์ป้องกันการบุกรุกเว็บไซต์ _x000a_(Web Application Firewall) _x000a_และงานติดตั้งสายสัญญาณใยแก้ว_x000a_นำแสง (Fiber Optic) ต.หน้าเมือง _x000a_อ.เมือง จ.ฉะเชิงเทรา"/>
        <s v="ค่าบริการสื่อสารความเร็วสูง"/>
        <s v="สนับสนุนงานวิทยบริการและวัสดุ_x000a_การศึกษา"/>
        <s v="โครงการสนับสนุนการประชุมวิชาการ_x000a_และการเผยแพร่ผลงานวิชาการ"/>
        <s v="โครงการพัฒนาศักยภาพอาจารย์_x000a_ที่ปรึกษาวิทยาการจัดการ"/>
        <s v="โครงการปรับปรุงและพัฒนาหลักสูตร_x000a_ของวิทยาการจัดการ"/>
        <s v="โครงการพัฒนาศักยภาพอาจารย์_x000a_เพื่อพัฒนาการสอน การวิจัย และการ_x000a_เข้าสู่ตำแหน่งทางวิชาการ"/>
        <s v="โครงการพัฒนาศักยภาพของบุคลากร_x000a_สายวิชาการเพื่อเข้าสู่ตำแหน่ง_x000a_ทางวิชาการ เทคโนโลยีฯ"/>
        <s v="สนับสนุนการขอกำหนดตำแหน่ง_x000a_ทางวิชาการ"/>
        <s v="ทุนสนับสนุนการศึกษา"/>
        <s v="ส่งเสริมพัฒนางานศูนย์ศิลปะฯ"/>
        <s v="โครงการพัฒนาบุคลากรบัณฑิตศึกษา_x000a_และบุคลากรสำนักส่งเสริมฯ"/>
        <s v="พัฒนาบุคลากรกลาง"/>
        <s v="ยกระดับคุณภาพบริหารจัดการสำนัก_x000a_ส่งเสริมงานวิชาการและทะเบียน"/>
        <s v="แนะแนวประชาสัมพันธ์หลักสูตร_x000a_ระดับอุดมศึกษาเชิงรุก"/>
        <s v="ผลิตวารสารวิชาการ"/>
        <s v="โครงการบริหารจัดการการดำเนินงาน_x000a_ของสถาบันวิจัยฯ"/>
      </sharedItems>
    </cacheField>
    <cacheField name="ยุทธศาสตร์ที่" numFmtId="0">
      <sharedItems count="7">
        <s v="ยุทธศาสตร์ที่ 1"/>
        <s v="ยุทธศาสตร์ที่ 2"/>
        <s v="ยุทธศาสตร์ที่ 3"/>
        <s v="ยุทธศาสตร์ที่ 4"/>
        <s v="ยุทธ 2" u="1"/>
        <s v="ยุทธ 3" u="1"/>
        <s v="ยุทธ 4" u="1"/>
      </sharedItems>
    </cacheField>
    <cacheField name="เป้าหมายการพัฒนาที่ยั่งยืน (SDGs)" numFmtId="0">
      <sharedItems containsBlank="1"/>
    </cacheField>
    <cacheField name="ผู้รับผิดชอบ" numFmtId="0">
      <sharedItems containsBlank="1"/>
    </cacheField>
    <cacheField name="หน่วยงาน" numFmtId="0">
      <sharedItems containsBlank="1" count="22">
        <m/>
        <s v="สถาบันเศรษฐกิจพอเพียง"/>
        <s v="สถาบันวิจัยและพัฒนา"/>
        <s v="ครุศาสตร์"/>
        <s v="มนุษยศาสตร์ฯ"/>
        <s v="เทคโนโลยีฯ"/>
        <s v="สำนักส่งเสริมวิชาการและงานทะเบียน"/>
        <s v="บัณฑิตวิทยาลัย"/>
        <s v="วิทยาการจัดการ"/>
        <s v="วิทยาศาสตร์ฯ"/>
        <s v="สำนักงานอธิการบดี"/>
        <s v="พยาบาลศาสตร์"/>
        <s v="ศูนย์ศิลปะ วัฒนธรรมท้องถิ่น"/>
        <s v="สถาบันพัฒนาคุณภาพกำลังคนแห่งอนาคต"/>
        <s v="สภาคณาจารย์_x000a_และข้าราชการ"/>
        <s v="สำนักวิทยบริการและเทคโนโลยีสารสนเทศ"/>
        <s v="หน่วยตรวจสอบภายใน"/>
        <s v="โรงเรียนสาธิตฯ"/>
        <s v="มนุษศาสตร์ฯ" u="1"/>
        <s v="จัดสรรสาขาวิชาระดับบัณฑิตศึกษา" u="1"/>
        <s v="ลงทะเบียนบัณฑิต (กองพัฒนานักศึกษา)" u="1"/>
        <s v="จัดการศึกษา นศ.จีน (ศูนย์ภาษาฯ)" u="1"/>
      </sharedItems>
    </cacheField>
    <cacheField name="จำนวนเงิน" numFmtId="164">
      <sharedItems containsString="0" containsBlank="1" containsNumber="1" containsInteger="1" minValue="1000" maxValue="256988000"/>
    </cacheField>
    <cacheField name="ประเภท" numFmtId="0">
      <sharedItems containsBlank="1" count="6">
        <s v="งบยุทธศาสตร์ มรภ."/>
        <s v="งบประมาณแผ่นดิน"/>
        <s v="งบประมาณเงินรายได้"/>
        <s v="งบประมาณ_x000a_แผ่นดิน" u="1"/>
        <m u="1"/>
        <s v="เงินรายได้" u="1"/>
      </sharedItems>
    </cacheField>
    <cacheField name="คอลัมน์1" numFmtId="0">
      <sharedItems containsBlank="1"/>
    </cacheField>
  </cacheFields>
  <extLst>
    <ext xmlns:x14="http://schemas.microsoft.com/office/spreadsheetml/2009/9/main" uri="{725AE2AE-9491-48be-B2B4-4EB974FC3084}">
      <x14:pivotCacheDefinition pivotCacheId="117906048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6">
  <r>
    <n v="1"/>
    <x v="0"/>
    <x v="0"/>
    <m/>
    <m/>
    <x v="0"/>
    <n v="43810800"/>
    <x v="0"/>
    <m/>
  </r>
  <r>
    <n v="2"/>
    <x v="1"/>
    <x v="0"/>
    <m/>
    <m/>
    <x v="0"/>
    <m/>
    <x v="0"/>
    <m/>
  </r>
  <r>
    <n v="3"/>
    <x v="2"/>
    <x v="0"/>
    <m/>
    <m/>
    <x v="0"/>
    <m/>
    <x v="0"/>
    <m/>
  </r>
  <r>
    <n v="4"/>
    <x v="3"/>
    <x v="0"/>
    <m/>
    <s v="สถาบันเศรษฐกิจพอเพียง"/>
    <x v="1"/>
    <n v="1022300"/>
    <x v="1"/>
    <m/>
  </r>
  <r>
    <n v="5"/>
    <x v="4"/>
    <x v="0"/>
    <m/>
    <m/>
    <x v="0"/>
    <m/>
    <x v="0"/>
    <m/>
  </r>
  <r>
    <n v="6"/>
    <x v="5"/>
    <x v="0"/>
    <m/>
    <m/>
    <x v="0"/>
    <m/>
    <x v="0"/>
    <m/>
  </r>
  <r>
    <n v="7"/>
    <x v="6"/>
    <x v="0"/>
    <m/>
    <m/>
    <x v="0"/>
    <m/>
    <x v="0"/>
    <m/>
  </r>
  <r>
    <n v="8"/>
    <x v="7"/>
    <x v="0"/>
    <m/>
    <m/>
    <x v="0"/>
    <m/>
    <x v="0"/>
    <m/>
  </r>
  <r>
    <n v="9"/>
    <x v="8"/>
    <x v="0"/>
    <m/>
    <m/>
    <x v="0"/>
    <m/>
    <x v="0"/>
    <m/>
  </r>
  <r>
    <n v="10"/>
    <x v="9"/>
    <x v="0"/>
    <m/>
    <m/>
    <x v="0"/>
    <m/>
    <x v="0"/>
    <m/>
  </r>
  <r>
    <n v="11"/>
    <x v="10"/>
    <x v="0"/>
    <m/>
    <m/>
    <x v="0"/>
    <m/>
    <x v="0"/>
    <m/>
  </r>
  <r>
    <n v="12"/>
    <x v="11"/>
    <x v="0"/>
    <m/>
    <s v="สถาบันวิจัยฯ"/>
    <x v="2"/>
    <n v="2527900"/>
    <x v="2"/>
    <m/>
  </r>
  <r>
    <n v="13"/>
    <x v="12"/>
    <x v="0"/>
    <m/>
    <m/>
    <x v="0"/>
    <m/>
    <x v="0"/>
    <m/>
  </r>
  <r>
    <n v="14"/>
    <x v="13"/>
    <x v="0"/>
    <m/>
    <m/>
    <x v="0"/>
    <m/>
    <x v="0"/>
    <m/>
  </r>
  <r>
    <n v="15"/>
    <x v="14"/>
    <x v="1"/>
    <s v="4.3 มาตรการการเรียนรู้ตลอดชีวิต"/>
    <s v="ครุศาสตร์"/>
    <x v="3"/>
    <n v="316550"/>
    <x v="2"/>
    <m/>
  </r>
  <r>
    <n v="16"/>
    <x v="15"/>
    <x v="1"/>
    <s v="4.3 มาตรการการเรียนรู้ตลอดชีวิต"/>
    <s v="ครุศาสตร์"/>
    <x v="3"/>
    <n v="100125"/>
    <x v="2"/>
    <m/>
  </r>
  <r>
    <n v="17"/>
    <x v="16"/>
    <x v="1"/>
    <s v="4.3 มาตรการการเรียนรู้ตลอดชีวิต"/>
    <s v="ครุศาสตร์"/>
    <x v="3"/>
    <n v="642700"/>
    <x v="2"/>
    <m/>
  </r>
  <r>
    <n v="18"/>
    <x v="17"/>
    <x v="1"/>
    <s v="4.3 มาตรการการเรียนรู้ตลอดชีวิต"/>
    <s v="ครุศาสตร์"/>
    <x v="3"/>
    <n v="67560"/>
    <x v="2"/>
    <m/>
  </r>
  <r>
    <n v="19"/>
    <x v="18"/>
    <x v="1"/>
    <s v="4.3 มาตรการการเรียนรู้ตลอดชีวิต"/>
    <s v="ครุศาสตร์"/>
    <x v="3"/>
    <n v="71265"/>
    <x v="2"/>
    <m/>
  </r>
  <r>
    <n v="20"/>
    <x v="19"/>
    <x v="1"/>
    <s v="4.3 มาตรการการเรียนรู้ตลอดชีวิต"/>
    <s v="ครุศาสตร์"/>
    <x v="3"/>
    <n v="9660"/>
    <x v="2"/>
    <m/>
  </r>
  <r>
    <n v="21"/>
    <x v="20"/>
    <x v="1"/>
    <s v="4.3 มาตรการการเรียนรู้ตลอดชีวิต"/>
    <s v="ครุศาสตร์"/>
    <x v="3"/>
    <n v="10500"/>
    <x v="2"/>
    <m/>
  </r>
  <r>
    <n v="22"/>
    <x v="21"/>
    <x v="1"/>
    <s v="4.3 มาตรการการเรียนรู้ตลอดชีวิต"/>
    <s v="ครุศาสตร์"/>
    <x v="3"/>
    <n v="49145"/>
    <x v="2"/>
    <m/>
  </r>
  <r>
    <n v="23"/>
    <x v="22"/>
    <x v="1"/>
    <s v="4.3 มาตรการการเรียนรู้ตลอดชีวิต"/>
    <s v="ครุศาสตร์"/>
    <x v="3"/>
    <n v="25650"/>
    <x v="2"/>
    <m/>
  </r>
  <r>
    <n v="24"/>
    <x v="23"/>
    <x v="1"/>
    <s v="4.3 มาตรการการเรียนรู้ตลอดชีวิต"/>
    <s v="ครุศาสตร์"/>
    <x v="3"/>
    <n v="50079"/>
    <x v="2"/>
    <m/>
  </r>
  <r>
    <n v="25"/>
    <x v="24"/>
    <x v="1"/>
    <s v="4.3 มาตรการการเรียนรู้ตลอดชีวิต"/>
    <s v="ครุศาสตร์"/>
    <x v="3"/>
    <n v="40000"/>
    <x v="2"/>
    <m/>
  </r>
  <r>
    <n v="26"/>
    <x v="25"/>
    <x v="1"/>
    <s v="4.3 มาตรการการเรียนรู้ตลอดชีวิต"/>
    <s v="ครุศาสตร์"/>
    <x v="3"/>
    <n v="60000"/>
    <x v="2"/>
    <m/>
  </r>
  <r>
    <n v="27"/>
    <x v="26"/>
    <x v="1"/>
    <s v="4.2 สัดส่วนบัณฑิตที่มีคุณวุฒิการสอน"/>
    <s v="ครุศาสตร์"/>
    <x v="3"/>
    <n v="10200"/>
    <x v="2"/>
    <m/>
  </r>
  <r>
    <n v="28"/>
    <x v="27"/>
    <x v="1"/>
    <s v="4.3 มาตรการการเรียนรู้ตลอดชีวิต"/>
    <s v="ครุศาสตร์"/>
    <x v="3"/>
    <n v="25000"/>
    <x v="2"/>
    <m/>
  </r>
  <r>
    <n v="29"/>
    <x v="28"/>
    <x v="1"/>
    <s v="4.2 สัดส่วนบัณฑิตที่มีคุณวุฒิการสอน"/>
    <s v="ครุศาสตร์"/>
    <x v="3"/>
    <n v="201300"/>
    <x v="2"/>
    <m/>
  </r>
  <r>
    <n v="30"/>
    <x v="29"/>
    <x v="1"/>
    <s v="4.2 สัดส่วนบัณฑิตที่มีคุณวุฒิการสอน"/>
    <s v="ครุศาสตร์"/>
    <x v="3"/>
    <n v="54600"/>
    <x v="2"/>
    <m/>
  </r>
  <r>
    <n v="31"/>
    <x v="30"/>
    <x v="1"/>
    <s v="4.2 สัดส่วนบัณฑิตที่มีคุณวุฒิการสอน"/>
    <s v="ครุศาสตร์"/>
    <x v="3"/>
    <n v="623940"/>
    <x v="2"/>
    <m/>
  </r>
  <r>
    <n v="32"/>
    <x v="31"/>
    <x v="1"/>
    <s v="4.2 สัดส่วนบัณฑิตที่มีคุณวุฒิการสอน"/>
    <s v="ครุศาสตร์"/>
    <x v="3"/>
    <n v="1816860"/>
    <x v="2"/>
    <m/>
  </r>
  <r>
    <n v="33"/>
    <x v="32"/>
    <x v="1"/>
    <s v="4.3 มาตรการการเรียนรู้ตลอดชีวิต"/>
    <s v="ครุศาสตร์"/>
    <x v="3"/>
    <n v="351440"/>
    <x v="2"/>
    <m/>
  </r>
  <r>
    <n v="34"/>
    <x v="33"/>
    <x v="1"/>
    <s v="1.4 โครงการต่อต้านความยากจนในชุมชน_x000a_4.3 มาตรการการเรียนรู้ตลอดชีวิต"/>
    <s v="ครุศาสตร์"/>
    <x v="3"/>
    <n v="8400"/>
    <x v="2"/>
    <m/>
  </r>
  <r>
    <n v="35"/>
    <x v="34"/>
    <x v="1"/>
    <s v="4.2 สัดส่วนบัณฑิตที่มีคุณวุฒิการสอน"/>
    <s v="ครุศาสตร์"/>
    <x v="3"/>
    <n v="9305"/>
    <x v="2"/>
    <m/>
  </r>
  <r>
    <n v="36"/>
    <x v="35"/>
    <x v="1"/>
    <s v="11.2 การสนับสนุนศิลปะและมรดก"/>
    <s v="ครุศาสตร์"/>
    <x v="3"/>
    <n v="37000"/>
    <x v="2"/>
    <m/>
  </r>
  <r>
    <n v="37"/>
    <x v="36"/>
    <x v="1"/>
    <s v="4.3 มาตรการการเรียนรู้ตลอดชีวิต"/>
    <s v="ครุศาสตร์"/>
    <x v="3"/>
    <n v="13690"/>
    <x v="2"/>
    <m/>
  </r>
  <r>
    <n v="38"/>
    <x v="37"/>
    <x v="2"/>
    <s v="4.3 มาตรการการเรียนรู้ตลอดชีวิต"/>
    <s v="มนุษศาสตร์ฯ"/>
    <x v="4"/>
    <n v="30000"/>
    <x v="2"/>
    <s v="จัดสรรสาขา"/>
  </r>
  <r>
    <n v="39"/>
    <x v="38"/>
    <x v="2"/>
    <s v="8.4 สัดส่วนนักศึกษาที่เข้ารับการฝึกงาน"/>
    <s v="เทคโนโลยีฯ"/>
    <x v="5"/>
    <n v="12600"/>
    <x v="2"/>
    <m/>
  </r>
  <r>
    <n v="40"/>
    <x v="39"/>
    <x v="2"/>
    <s v="4.3 มาตรการการเรียนรู้ตลอดชีวิต_x000a_8.4 สัดส่วนนักศึกษาที่เข้ารับการฝึกงาน"/>
    <s v="เทคโนโลยีฯ"/>
    <x v="5"/>
    <n v="84500"/>
    <x v="2"/>
    <m/>
  </r>
  <r>
    <n v="41"/>
    <x v="40"/>
    <x v="2"/>
    <s v="-"/>
    <s v="สำนักส่งเสริมฯ"/>
    <x v="6"/>
    <n v="113750"/>
    <x v="2"/>
    <m/>
  </r>
  <r>
    <n v="42"/>
    <x v="41"/>
    <x v="2"/>
    <s v="4.3 มาตรการการเรียนรู้ตลอดชีวิต"/>
    <s v="บัณฑิตวิทยาลัย"/>
    <x v="7"/>
    <n v="4406100"/>
    <x v="2"/>
    <m/>
  </r>
  <r>
    <n v="43"/>
    <x v="42"/>
    <x v="2"/>
    <s v="4.3 มาตรการการเรียนรู้ตลอดชีวิต"/>
    <s v="บัณฑิตวิทยาลัย"/>
    <x v="7"/>
    <n v="666400"/>
    <x v="2"/>
    <m/>
  </r>
  <r>
    <n v="44"/>
    <x v="43"/>
    <x v="2"/>
    <s v="-"/>
    <s v="สำนักส่งเสริมฯ"/>
    <x v="6"/>
    <n v="133500"/>
    <x v="2"/>
    <m/>
  </r>
  <r>
    <n v="45"/>
    <x v="44"/>
    <x v="2"/>
    <s v="8.4 สัดส่วนนักศึกษาที่เข้ารับการฝึกงาน"/>
    <s v="ครุศาสตร์"/>
    <x v="3"/>
    <n v="16800"/>
    <x v="2"/>
    <m/>
  </r>
  <r>
    <n v="46"/>
    <x v="45"/>
    <x v="2"/>
    <s v="4.1 การวิจัยเกี่ยวกับการศึกษาระดับปฐมวัยและการเรียนรู้ตลอดชีวิต"/>
    <s v="ครุศาสตร์"/>
    <x v="3"/>
    <n v="35000"/>
    <x v="2"/>
    <m/>
  </r>
  <r>
    <n v="47"/>
    <x v="46"/>
    <x v="2"/>
    <s v="4.1 การวิจัยเกี่ยวกับการศึกษาระดับปฐมวัยและการเรียนรู้ตลอดชีวิต"/>
    <s v="ครุศาสตร์"/>
    <x v="3"/>
    <n v="57700"/>
    <x v="2"/>
    <m/>
  </r>
  <r>
    <n v="48"/>
    <x v="47"/>
    <x v="2"/>
    <s v="4.1 การวิจัยเกี่ยวกับการศึกษาระดับปฐมวัยและการเรียนรู้ตลอดชีวิต"/>
    <s v="ครุศาสตร์"/>
    <x v="3"/>
    <n v="40000"/>
    <x v="2"/>
    <m/>
  </r>
  <r>
    <n v="49"/>
    <x v="48"/>
    <x v="2"/>
    <s v="4.3 มาตรการการเรียนรู้ตลอดชีวิต"/>
    <s v="ครุศาสตร์"/>
    <x v="3"/>
    <n v="17230"/>
    <x v="2"/>
    <m/>
  </r>
  <r>
    <n v="50"/>
    <x v="49"/>
    <x v="2"/>
    <s v="8.4 สัดส่วนนักศึกษาที่เข้ารับการฝึกงาน_x000a_17.4 การศึกษาเพื่อ SDGs"/>
    <s v="ครุศาสตร์"/>
    <x v="3"/>
    <n v="69370"/>
    <x v="2"/>
    <m/>
  </r>
  <r>
    <n v="51"/>
    <x v="50"/>
    <x v="2"/>
    <s v="4.3 มาตรการการเรียนรู้ตลอดชีวิต"/>
    <s v="มนุษศาสตร์ฯ"/>
    <x v="4"/>
    <n v="13950"/>
    <x v="2"/>
    <m/>
  </r>
  <r>
    <n v="52"/>
    <x v="51"/>
    <x v="2"/>
    <s v="4.3 มาตรการการเรียนรู้ตลอดชีวิต"/>
    <s v="มนุษศาสตร์ฯ"/>
    <x v="4"/>
    <n v="12300"/>
    <x v="2"/>
    <m/>
  </r>
  <r>
    <n v="53"/>
    <x v="52"/>
    <x v="2"/>
    <s v="4.3 มาตรการการเรียนรู้ตลอดชีวิต"/>
    <s v="มนุษศาสตร์ฯ"/>
    <x v="4"/>
    <n v="3250"/>
    <x v="2"/>
    <m/>
  </r>
  <r>
    <n v="54"/>
    <x v="53"/>
    <x v="2"/>
    <s v="4.3 มาตรการการเรียนรู้ตลอดชีวิต"/>
    <s v="มนุษศาสตร์ฯ"/>
    <x v="4"/>
    <n v="1800"/>
    <x v="2"/>
    <m/>
  </r>
  <r>
    <n v="55"/>
    <x v="54"/>
    <x v="2"/>
    <s v="11.2 การสนับสนุนศิลปะและมรดก"/>
    <s v="มนุษศาสตร์ฯ"/>
    <x v="4"/>
    <n v="11800"/>
    <x v="2"/>
    <m/>
  </r>
  <r>
    <n v="56"/>
    <x v="55"/>
    <x v="2"/>
    <s v="8.2 แนวทางปฏิบัติในการจ้างงาน_x000a_8.4 สัดส่วนนักศึกษาที่เข้ารับการฝึกงาน"/>
    <s v="มนุษศาสตร์ฯ"/>
    <x v="4"/>
    <n v="3790"/>
    <x v="2"/>
    <m/>
  </r>
  <r>
    <n v="57"/>
    <x v="56"/>
    <x v="2"/>
    <s v="4.3 มาตรการการเรียนรู้ตลอดชีวิต_x000a_8.2 แนวทางปฏิบัติในการจ้างงาน"/>
    <s v="มนุษศาสตร์ฯ"/>
    <x v="4"/>
    <n v="2250"/>
    <x v="2"/>
    <m/>
  </r>
  <r>
    <n v="58"/>
    <x v="57"/>
    <x v="2"/>
    <s v="4.3 มาตรการการเรียนรู้ตลอดชีวิต_x000a_8.2 แนวทางปฏิบัติในการจ้างงาน"/>
    <s v="มนุษศาสตร์ฯ"/>
    <x v="4"/>
    <n v="5740"/>
    <x v="2"/>
    <m/>
  </r>
  <r>
    <n v="59"/>
    <x v="58"/>
    <x v="2"/>
    <s v="-"/>
    <s v="มนุษศาสตร์ฯ"/>
    <x v="4"/>
    <n v="6380"/>
    <x v="2"/>
    <m/>
  </r>
  <r>
    <n v="60"/>
    <x v="59"/>
    <x v="2"/>
    <s v="4.3 มาตรการการเรียนรู้ตลอดชีวิต"/>
    <s v="มนุษศาสตร์ฯ"/>
    <x v="4"/>
    <n v="8400"/>
    <x v="2"/>
    <m/>
  </r>
  <r>
    <n v="61"/>
    <x v="60"/>
    <x v="2"/>
    <s v="4.3 มาตรการการเรียนรู้ตลอดชีวิต"/>
    <s v="มนุษศาสตร์ฯ"/>
    <x v="4"/>
    <n v="26000"/>
    <x v="2"/>
    <m/>
  </r>
  <r>
    <n v="62"/>
    <x v="61"/>
    <x v="2"/>
    <s v="4.2 สัดส่วนบัณฑิตที่มีคุณวุฒิการสอน"/>
    <s v="มนุษศาสตร์ฯ"/>
    <x v="4"/>
    <n v="62000"/>
    <x v="2"/>
    <m/>
  </r>
  <r>
    <n v="63"/>
    <x v="62"/>
    <x v="2"/>
    <s v="8.2 แนวทางปฏิบัติในการจ้างงาน"/>
    <s v="มนุษศาสตร์ฯ"/>
    <x v="4"/>
    <n v="2500"/>
    <x v="2"/>
    <m/>
  </r>
  <r>
    <n v="64"/>
    <x v="63"/>
    <x v="2"/>
    <s v="8.2 แนวทางปฏิบัติในการจ้างงาน"/>
    <s v="มนุษศาสตร์ฯ"/>
    <x v="4"/>
    <n v="2500"/>
    <x v="2"/>
    <m/>
  </r>
  <r>
    <n v="65"/>
    <x v="64"/>
    <x v="2"/>
    <s v="8.2 แนวทางปฏิบัติในการจ้างงาน"/>
    <s v="มนุษศาสตร์ฯ"/>
    <x v="4"/>
    <n v="2500"/>
    <x v="2"/>
    <m/>
  </r>
  <r>
    <n v="66"/>
    <x v="65"/>
    <x v="2"/>
    <s v="8.2 แนวทางปฏิบัติในการจ้างงาน"/>
    <s v="มนุษศาสตร์ฯ"/>
    <x v="4"/>
    <n v="2500"/>
    <x v="2"/>
    <m/>
  </r>
  <r>
    <n v="67"/>
    <x v="66"/>
    <x v="2"/>
    <s v="8.2 แนวทางปฏิบัติในการจ้างงาน"/>
    <s v="มนุษศาสตร์ฯ"/>
    <x v="4"/>
    <n v="32000"/>
    <x v="2"/>
    <m/>
  </r>
  <r>
    <n v="68"/>
    <x v="44"/>
    <x v="2"/>
    <s v="8.2 แนวทางปฏิบัติในการจ้างงาน"/>
    <s v="มนุษศาสตร์ฯ"/>
    <x v="4"/>
    <n v="24100"/>
    <x v="2"/>
    <m/>
  </r>
  <r>
    <n v="69"/>
    <x v="67"/>
    <x v="2"/>
    <s v="4.4 สัดส่วนนักศึกษารุ่นแรก (First-generation students)_x000a_8.2 แนวทางปฏิบัติในการจ้างงาน"/>
    <s v="มนุษศาสตร์ฯ"/>
    <x v="4"/>
    <n v="8100"/>
    <x v="2"/>
    <m/>
  </r>
  <r>
    <n v="70"/>
    <x v="68"/>
    <x v="2"/>
    <s v="4.3 มาตรการการเรียนรู้ตลอดชีวิต"/>
    <s v="มนุษศาสตร์ฯ"/>
    <x v="4"/>
    <n v="27800"/>
    <x v="2"/>
    <m/>
  </r>
  <r>
    <n v="71"/>
    <x v="69"/>
    <x v="2"/>
    <s v="4.3 มาตรการการเรียนรู้ตลอดชีวิต"/>
    <s v="มนุษศาสตร์ฯ"/>
    <x v="4"/>
    <n v="12200"/>
    <x v="2"/>
    <m/>
  </r>
  <r>
    <n v="72"/>
    <x v="70"/>
    <x v="2"/>
    <s v="4.3 มาตรการการเรียนรู้ตลอดชีวิต"/>
    <s v="มนุษศาสตร์ฯ"/>
    <x v="4"/>
    <n v="15800"/>
    <x v="2"/>
    <m/>
  </r>
  <r>
    <n v="73"/>
    <x v="71"/>
    <x v="2"/>
    <s v="4.3 มาตรการการเรียนรู้ตลอดชีวิต"/>
    <s v="มนุษศาสตร์ฯ"/>
    <x v="4"/>
    <n v="5900"/>
    <x v="2"/>
    <s v="จัดสรรสาขา"/>
  </r>
  <r>
    <n v="74"/>
    <x v="72"/>
    <x v="2"/>
    <s v="4.3 มาตรการการเรียนรู้ตลอดชีวิต"/>
    <s v="มนุษศาสตร์ฯ"/>
    <x v="4"/>
    <n v="2100"/>
    <x v="2"/>
    <s v="จัดสรรสาขา"/>
  </r>
  <r>
    <n v="75"/>
    <x v="73"/>
    <x v="2"/>
    <s v="8.2 แนวทางปฏิบัติในการจ้างงาน"/>
    <s v="มนุษศาสตร์ฯ"/>
    <x v="4"/>
    <n v="17320"/>
    <x v="2"/>
    <m/>
  </r>
  <r>
    <n v="76"/>
    <x v="74"/>
    <x v="2"/>
    <s v="8.4 สัดส่วนนักศึกษาที่เข้ารับการฝึกงาน"/>
    <s v="มนุษศาสตร์ฯ"/>
    <x v="4"/>
    <n v="4920"/>
    <x v="2"/>
    <m/>
  </r>
  <r>
    <n v="77"/>
    <x v="75"/>
    <x v="2"/>
    <s v="8.4 สัดส่วนนักศึกษาที่เข้ารับการฝึกงาน"/>
    <s v="วิทยาการจัดการ"/>
    <x v="8"/>
    <n v="60000"/>
    <x v="2"/>
    <m/>
  </r>
  <r>
    <n v="78"/>
    <x v="76"/>
    <x v="2"/>
    <s v="8.4 สัดส่วนนักศึกษาที่เข้ารับการฝึกงาน"/>
    <s v="วิทยาการจัดการ"/>
    <x v="8"/>
    <n v="38500"/>
    <x v="2"/>
    <m/>
  </r>
  <r>
    <n v="79"/>
    <x v="77"/>
    <x v="2"/>
    <s v="8.4 สัดส่วนนักศึกษาที่เข้ารับการฝึกงาน"/>
    <s v="วิทยาการจัดการ"/>
    <x v="8"/>
    <n v="124000"/>
    <x v="2"/>
    <m/>
  </r>
  <r>
    <n v="80"/>
    <x v="78"/>
    <x v="2"/>
    <s v="8.4 สัดส่วนนักศึกษาที่เข้ารับการฝึกงาน"/>
    <s v="วิทยาการจัดการ"/>
    <x v="8"/>
    <n v="71800"/>
    <x v="2"/>
    <m/>
  </r>
  <r>
    <n v="81"/>
    <x v="79"/>
    <x v="2"/>
    <s v="4.3 มาตรการการเรียนรู้ตลอดชีวิต"/>
    <s v="วิทยาศาสตร์ฯ"/>
    <x v="9"/>
    <n v="31500"/>
    <x v="2"/>
    <m/>
  </r>
  <r>
    <n v="82"/>
    <x v="80"/>
    <x v="2"/>
    <s v="4.3 มาตรการการเรียนรู้ตลอดชีวิต_x000a_8.4 สัดส่วนนักศึกษาที่เข้ารับการฝึกงาน"/>
    <s v="เทคโนโลยีฯ"/>
    <x v="5"/>
    <n v="37500"/>
    <x v="2"/>
    <m/>
  </r>
  <r>
    <n v="83"/>
    <x v="81"/>
    <x v="2"/>
    <s v="8.4 สัดส่วนนักศึกษาที่เข้ารับการฝึกงาน_x000a_8.5 สัดส่วนพนักงานที่มีสัญญาจ้างงานที่มั่นคง"/>
    <s v="เทคโนโลยีฯ"/>
    <x v="5"/>
    <n v="45100"/>
    <x v="2"/>
    <m/>
  </r>
  <r>
    <n v="84"/>
    <x v="82"/>
    <x v="2"/>
    <s v="5.3 มาตรการการเข้าถึงของนักศึกษา"/>
    <s v="เทคโนโลยีฯ"/>
    <x v="5"/>
    <n v="347700"/>
    <x v="2"/>
    <m/>
  </r>
  <r>
    <n v="85"/>
    <x v="83"/>
    <x v="2"/>
    <s v="4.3 มาตรการการเรียนรู้ตลอดชีวิต_x000a_5.5 สัดส่วนของผู้หญิงที่ได้รับปริญญา"/>
    <s v="เทคโนโลยีฯ"/>
    <x v="5"/>
    <n v="501100"/>
    <x v="2"/>
    <m/>
  </r>
  <r>
    <n v="86"/>
    <x v="84"/>
    <x v="2"/>
    <s v="4.3 มาตรการการเรียนรู้ตลอดชีวิต"/>
    <s v="เทคโนโลยีฯ"/>
    <x v="5"/>
    <n v="261000"/>
    <x v="2"/>
    <m/>
  </r>
  <r>
    <n v="87"/>
    <x v="85"/>
    <x v="2"/>
    <s v="-"/>
    <s v="บัณฑิตวิทยาลัย"/>
    <x v="7"/>
    <n v="17400"/>
    <x v="2"/>
    <m/>
  </r>
  <r>
    <n v="88"/>
    <x v="86"/>
    <x v="2"/>
    <s v="4.3 มาตรการการเรียนรู้ตลอดชีวิต_x000a_4.4 สัดส่วนนักศึกษารุ่นแรก (First-generation students)"/>
    <s v="วิทยาศาสตร์ฯ"/>
    <x v="9"/>
    <n v="160000"/>
    <x v="1"/>
    <m/>
  </r>
  <r>
    <n v="89"/>
    <x v="87"/>
    <x v="2"/>
    <s v="4.3 มาตรการการเรียนรู้ตลอดชีวิต"/>
    <s v="เทคโนโลยีฯ"/>
    <x v="5"/>
    <n v="9800000"/>
    <x v="1"/>
    <m/>
  </r>
  <r>
    <n v="90"/>
    <x v="88"/>
    <x v="2"/>
    <s v="4.3 มาตรการการเรียนรู้ตลอดชีวิต"/>
    <s v="เทคโนโลยีฯ"/>
    <x v="5"/>
    <n v="800000"/>
    <x v="1"/>
    <m/>
  </r>
  <r>
    <n v="91"/>
    <x v="89"/>
    <x v="2"/>
    <s v="4.3 มาตรการการเรียนรู้ตลอดชีวิต"/>
    <s v="เทคโนโลยีฯ"/>
    <x v="5"/>
    <n v="1985000"/>
    <x v="1"/>
    <m/>
  </r>
  <r>
    <n v="92"/>
    <x v="90"/>
    <x v="2"/>
    <s v="5.3 มาตรการการเข้าถึงของนักศึกษา"/>
    <s v="เทคโนโลยีฯ"/>
    <x v="5"/>
    <n v="13855000"/>
    <x v="1"/>
    <m/>
  </r>
  <r>
    <n v="93"/>
    <x v="91"/>
    <x v="2"/>
    <s v="4.3 มาตรการการเรียนรู้ตลอดชีวิต"/>
    <s v="ครุศาสตร์"/>
    <x v="3"/>
    <n v="28666"/>
    <x v="2"/>
    <m/>
  </r>
  <r>
    <n v="94"/>
    <x v="92"/>
    <x v="2"/>
    <s v="4.3 มาตรการการเรียนรู้ตลอดชีวิต"/>
    <s v="มนุษศาสตร์ฯ"/>
    <x v="4"/>
    <n v="70000"/>
    <x v="2"/>
    <m/>
  </r>
  <r>
    <n v="95"/>
    <x v="93"/>
    <x v="2"/>
    <s v="4.3 มาตรการการเรียนรู้ตลอดชีวิต"/>
    <s v="มนุษศาสตร์ฯ"/>
    <x v="4"/>
    <n v="25300"/>
    <x v="2"/>
    <m/>
  </r>
  <r>
    <n v="96"/>
    <x v="94"/>
    <x v="2"/>
    <s v="4.3 มาตรการการเรียนรู้ตลอดชีวิต"/>
    <s v="มนุษศาสตร์ฯ"/>
    <x v="4"/>
    <n v="3600"/>
    <x v="2"/>
    <m/>
  </r>
  <r>
    <n v="97"/>
    <x v="95"/>
    <x v="2"/>
    <s v="3.3 ความร่วมมือและบริการด้านสุขภาพ"/>
    <s v="มนุษศาสตร์ฯ"/>
    <x v="4"/>
    <n v="5000"/>
    <x v="2"/>
    <m/>
  </r>
  <r>
    <n v="98"/>
    <x v="96"/>
    <x v="2"/>
    <s v="4.3 มาตรการการเรียนรู้ตลอดชีวิต"/>
    <s v="มนุษศาสตร์ฯ"/>
    <x v="4"/>
    <n v="91110"/>
    <x v="2"/>
    <m/>
  </r>
  <r>
    <n v="99"/>
    <x v="97"/>
    <x v="2"/>
    <s v="4.3 มาตรการการเรียนรู้ตลอดชีวิต"/>
    <s v="มนุษศาสตร์ฯ"/>
    <x v="4"/>
    <n v="1000"/>
    <x v="2"/>
    <m/>
  </r>
  <r>
    <n v="100"/>
    <x v="98"/>
    <x v="2"/>
    <s v="8.4 สัดส่วนนักศึกษาที่เข้ารับการฝึกงาน"/>
    <s v="วิทยาการจัดการ"/>
    <x v="8"/>
    <n v="40000"/>
    <x v="2"/>
    <m/>
  </r>
  <r>
    <n v="101"/>
    <x v="99"/>
    <x v="2"/>
    <s v="8.4 สัดส่วนนักศึกษาที่เข้ารับการฝึกงาน"/>
    <s v="วิทยาการจัดการ"/>
    <x v="8"/>
    <n v="64400"/>
    <x v="2"/>
    <m/>
  </r>
  <r>
    <n v="102"/>
    <x v="100"/>
    <x v="2"/>
    <s v="8.4 สัดส่วนนักศึกษาที่เข้ารับการฝึกงาน"/>
    <s v="วิทยาการจัดการ"/>
    <x v="8"/>
    <n v="88100"/>
    <x v="2"/>
    <m/>
  </r>
  <r>
    <n v="103"/>
    <x v="101"/>
    <x v="2"/>
    <s v="8.4 สัดส่วนนักศึกษาที่เข้ารับการฝึกงาน"/>
    <s v="วิทยาการจัดการ"/>
    <x v="8"/>
    <n v="36800"/>
    <x v="2"/>
    <m/>
  </r>
  <r>
    <n v="104"/>
    <x v="102"/>
    <x v="2"/>
    <s v="8.4 สัดส่วนนักศึกษาที่เข้ารับการฝึกงาน"/>
    <s v="วิทยาการจัดการ"/>
    <x v="8"/>
    <n v="55500"/>
    <x v="2"/>
    <m/>
  </r>
  <r>
    <n v="105"/>
    <x v="103"/>
    <x v="2"/>
    <s v="8.4 สัดส่วนนักศึกษาที่เข้ารับการฝึกงาน"/>
    <s v="วิทยาการจัดการ"/>
    <x v="8"/>
    <n v="32000"/>
    <x v="2"/>
    <m/>
  </r>
  <r>
    <n v="106"/>
    <x v="104"/>
    <x v="2"/>
    <s v="8.4 สัดส่วนนักศึกษาที่เข้ารับการฝึกงาน"/>
    <s v="วิทยาการจัดการ"/>
    <x v="8"/>
    <n v="18000"/>
    <x v="2"/>
    <m/>
  </r>
  <r>
    <n v="107"/>
    <x v="105"/>
    <x v="2"/>
    <s v="4.3 มาตรการการเรียนรู้ตลอดชีวิต"/>
    <s v="วิทยาศาสตร์ฯ"/>
    <x v="9"/>
    <n v="305800"/>
    <x v="2"/>
    <s v="จัดสรรสาขา"/>
  </r>
  <r>
    <n v="108"/>
    <x v="106"/>
    <x v="2"/>
    <s v="4.3 มาตรการการเรียนรู้ตลอดชีวิต"/>
    <s v="วิทยาศาสตร์ฯ"/>
    <x v="9"/>
    <n v="140400"/>
    <x v="2"/>
    <s v="จัดสรรสาขา"/>
  </r>
  <r>
    <n v="109"/>
    <x v="107"/>
    <x v="2"/>
    <s v="4.4 สัดส่วนนักศึกษารุ่นแรก (First-generation students)"/>
    <s v="วิทยาศาสตร์ฯ"/>
    <x v="9"/>
    <n v="365000"/>
    <x v="2"/>
    <m/>
  </r>
  <r>
    <n v="110"/>
    <x v="108"/>
    <x v="2"/>
    <s v="4.3 มาตรการการเรียนรู้ตลอดชีวิต"/>
    <s v="วิทยาศาสตร์ฯ"/>
    <x v="9"/>
    <n v="33340"/>
    <x v="2"/>
    <m/>
  </r>
  <r>
    <n v="111"/>
    <x v="109"/>
    <x v="2"/>
    <s v="4.3 มาตรการการเรียนรู้ตลอดชีวิต"/>
    <s v="วิทยาศาสตร์ฯ"/>
    <x v="9"/>
    <n v="23860"/>
    <x v="2"/>
    <m/>
  </r>
  <r>
    <n v="112"/>
    <x v="110"/>
    <x v="2"/>
    <s v="4.3 มาตรการการเรียนรู้ตลอดชีวิต"/>
    <s v="วิทยาศาสตร์ฯ"/>
    <x v="9"/>
    <n v="20700"/>
    <x v="2"/>
    <m/>
  </r>
  <r>
    <n v="113"/>
    <x v="111"/>
    <x v="2"/>
    <s v="4.4 สัดส่วนนักศึกษารุ่นแรก (First-generation students)"/>
    <s v="วิทยาศาสตร์ฯ"/>
    <x v="9"/>
    <n v="15600"/>
    <x v="2"/>
    <m/>
  </r>
  <r>
    <n v="114"/>
    <x v="112"/>
    <x v="2"/>
    <s v="4.3 มาตรการการเรียนรู้ตลอดชีวิต_x000a_4.4 สัดส่วนนักศึกษารุ่นแรก (First-generation students)"/>
    <s v="วิทยาศาสตร์ฯ"/>
    <x v="9"/>
    <n v="15200"/>
    <x v="2"/>
    <m/>
  </r>
  <r>
    <n v="115"/>
    <x v="113"/>
    <x v="2"/>
    <s v="4.3 มาตรการการเรียนรู้ตลอดชีวิต_x000a_4.4 สัดส่วนนักศึกษารุ่นแรก (First-generation students)"/>
    <s v="วิทยาศาสตร์ฯ"/>
    <x v="9"/>
    <n v="11400"/>
    <x v="2"/>
    <m/>
  </r>
  <r>
    <n v="116"/>
    <x v="114"/>
    <x v="2"/>
    <s v="3.2 จำนวนบัณฑิตที่สำเร็จการศึกษาในสาขาวิชาชีพด้านสุขภาพ"/>
    <s v="วิทยาศาสตร์ฯ"/>
    <x v="9"/>
    <n v="60300"/>
    <x v="2"/>
    <m/>
  </r>
  <r>
    <n v="117"/>
    <x v="115"/>
    <x v="2"/>
    <s v="3.2 จำนวนบัณฑิตที่สำเร็จการศึกษาในสาขาวิชาชีพด้านสุขภาพ_x000a_3.3 ความร่วมมือและบริการด้านสุขภาพ"/>
    <s v="วิทยาศาสตร์ฯ"/>
    <x v="9"/>
    <n v="95100"/>
    <x v="2"/>
    <m/>
  </r>
  <r>
    <n v="118"/>
    <x v="116"/>
    <x v="2"/>
    <s v="3.2 จำนวนบัณฑิตที่สำเร็จการศึกษาในสาขาวิชาชีพด้านสุขภาพ_x000a_3.3 ความร่วมมือและบริการด้านสุขภาพ"/>
    <s v="วิทยาศาสตร์ฯ"/>
    <x v="9"/>
    <n v="65300"/>
    <x v="2"/>
    <m/>
  </r>
  <r>
    <n v="119"/>
    <x v="117"/>
    <x v="2"/>
    <s v="-"/>
    <s v="สนอ.กองพัฒนานักศึกษา"/>
    <x v="10"/>
    <n v="1500000"/>
    <x v="2"/>
    <m/>
  </r>
  <r>
    <n v="120"/>
    <x v="118"/>
    <x v="2"/>
    <s v="-"/>
    <s v="สนอ.กองพัฒนานักศึกษา"/>
    <x v="10"/>
    <n v="2117500"/>
    <x v="2"/>
    <m/>
  </r>
  <r>
    <n v="121"/>
    <x v="119"/>
    <x v="2"/>
    <s v="4.3 มาตรการการเรียนรู้ตลอดชีวิต"/>
    <s v="มนุษศาสตร์ฯ"/>
    <x v="4"/>
    <n v="302500"/>
    <x v="1"/>
    <m/>
  </r>
  <r>
    <n v="122"/>
    <x v="120"/>
    <x v="2"/>
    <s v="4.3 มาตรการการเรียนรู้ตลอดชีวิต"/>
    <s v="มนุษศาสตร์ฯ"/>
    <x v="4"/>
    <n v="983000"/>
    <x v="1"/>
    <m/>
  </r>
  <r>
    <n v="123"/>
    <x v="121"/>
    <x v="2"/>
    <s v="4.3 มาตรการการเรียนรู้ตลอดชีวิต_x000a_4.4 สัดส่วนนักศึกษารุ่นแรก (First-generation students)"/>
    <s v="วิทยาศาสตร์ฯ"/>
    <x v="9"/>
    <n v="11609400"/>
    <x v="1"/>
    <m/>
  </r>
  <r>
    <n v="124"/>
    <x v="122"/>
    <x v="2"/>
    <s v="8.4 สัดส่วนนักศึกษาที่เข้ารับการฝึกงาน"/>
    <s v="เทคโนโลยีฯ"/>
    <x v="5"/>
    <n v="660000"/>
    <x v="1"/>
    <m/>
  </r>
  <r>
    <n v="125"/>
    <x v="123"/>
    <x v="2"/>
    <s v="4.3 มาตรการการเรียนรู้ตลอดชีวิต"/>
    <s v="มนุษศาสตร์ฯ"/>
    <x v="4"/>
    <n v="17000"/>
    <x v="2"/>
    <m/>
  </r>
  <r>
    <n v="126"/>
    <x v="124"/>
    <x v="2"/>
    <s v="4.3 มาตรการการเรียนรู้ตลอดชีวิต"/>
    <s v="มนุษศาสตร์ฯ"/>
    <x v="4"/>
    <n v="9100"/>
    <x v="2"/>
    <m/>
  </r>
  <r>
    <n v="127"/>
    <x v="125"/>
    <x v="2"/>
    <s v="4.2 สัดส่วนบัณฑิตที่มีคุณวุฒิการสอน"/>
    <s v="ครุศาสตร์"/>
    <x v="3"/>
    <n v="14685"/>
    <x v="2"/>
    <m/>
  </r>
  <r>
    <n v="128"/>
    <x v="126"/>
    <x v="2"/>
    <s v="4.2 สัดส่วนบัณฑิตที่มีคุณวุฒิการสอน"/>
    <s v="ครุศาสตร์"/>
    <x v="3"/>
    <n v="24320"/>
    <x v="2"/>
    <m/>
  </r>
  <r>
    <n v="129"/>
    <x v="127"/>
    <x v="2"/>
    <s v="4.2 สัดส่วนบัณฑิตที่มีคุณวุฒิการสอน"/>
    <s v="ครุศาสตร์"/>
    <x v="3"/>
    <n v="24150"/>
    <x v="2"/>
    <m/>
  </r>
  <r>
    <n v="130"/>
    <x v="128"/>
    <x v="2"/>
    <s v="4.1 การวิจัยเกี่ยวกับการศึกษาระดับปฐมวัยและการเรียนรู้ตลอดชีวิต"/>
    <s v="ครุศาสตร์"/>
    <x v="3"/>
    <n v="22710"/>
    <x v="2"/>
    <m/>
  </r>
  <r>
    <n v="131"/>
    <x v="129"/>
    <x v="2"/>
    <s v="4.3 มาตรการการเรียนรู้ตลอดชีวิต"/>
    <s v="วิทยาศาสตร์ฯ"/>
    <x v="9"/>
    <n v="8240"/>
    <x v="2"/>
    <m/>
  </r>
  <r>
    <n v="132"/>
    <x v="130"/>
    <x v="2"/>
    <s v="4.1 การวิจัยเกี่ยวกับการศึกษาระดับปฐมวัยและการเรียนรู้ตลอดชีวิต"/>
    <s v="วิทยาศาสตร์ฯ"/>
    <x v="9"/>
    <n v="21920"/>
    <x v="2"/>
    <m/>
  </r>
  <r>
    <n v="133"/>
    <x v="131"/>
    <x v="2"/>
    <s v="4.3 มาตรการการเรียนรู้ตลอดชีวิต"/>
    <s v="มนุษศาสตร์ฯ"/>
    <x v="4"/>
    <n v="1800000"/>
    <x v="1"/>
    <m/>
  </r>
  <r>
    <n v="134"/>
    <x v="132"/>
    <x v="2"/>
    <s v="4.3 มาตรการการเรียนรู้ตลอดชีวิต"/>
    <s v="มนุษศาสตร์ฯ"/>
    <x v="4"/>
    <n v="20000"/>
    <x v="2"/>
    <m/>
  </r>
  <r>
    <n v="135"/>
    <x v="133"/>
    <x v="2"/>
    <s v="8.4 สัดส่วนนักศึกษาที่เข้ารับการฝึกงาน"/>
    <s v="วิทยาการจัดการ"/>
    <x v="8"/>
    <n v="442000"/>
    <x v="2"/>
    <m/>
  </r>
  <r>
    <n v="136"/>
    <x v="134"/>
    <x v="3"/>
    <s v="4.3 มาตรการการเรียนรู้ตลอดชีวิต"/>
    <s v="ครุศาสตร์"/>
    <x v="3"/>
    <n v="948800"/>
    <x v="2"/>
    <m/>
  </r>
  <r>
    <n v="137"/>
    <x v="135"/>
    <x v="3"/>
    <s v="-"/>
    <s v="พยาบาลศาสตร์"/>
    <x v="11"/>
    <n v="7835200"/>
    <x v="2"/>
    <m/>
  </r>
  <r>
    <n v="138"/>
    <x v="136"/>
    <x v="3"/>
    <s v="4.3 มาตรการการเรียนรู้ตลอดชีวิต_x000a_17.2 ความสัมพันธ์เพื่อสนับสนุนเป้าหมาย"/>
    <s v="มนุษยศาสตร์ฯ"/>
    <x v="4"/>
    <n v="364500"/>
    <x v="2"/>
    <m/>
  </r>
  <r>
    <n v="139"/>
    <x v="137"/>
    <x v="3"/>
    <s v="4.3 มาตรการการเรียนรู้ตลอดชีวิต"/>
    <s v="มนุษยศาสตร์ฯ"/>
    <x v="4"/>
    <n v="81000"/>
    <x v="2"/>
    <m/>
  </r>
  <r>
    <n v="140"/>
    <x v="138"/>
    <x v="3"/>
    <s v="4.3 มาตรการการเรียนรู้ตลอดชีวิต"/>
    <s v="มนุษยศาสตร์ฯ"/>
    <x v="4"/>
    <n v="22770"/>
    <x v="2"/>
    <m/>
  </r>
  <r>
    <n v="141"/>
    <x v="139"/>
    <x v="3"/>
    <s v="12.2 มาตรการปฏิบัติการ"/>
    <s v="วิทยาศาสตร์ฯ"/>
    <x v="9"/>
    <n v="40540"/>
    <x v="2"/>
    <m/>
  </r>
  <r>
    <n v="142"/>
    <x v="140"/>
    <x v="3"/>
    <s v="4.4 สัดส่วนนักศึกษารุ่นแรก (First-generation students)"/>
    <s v="วิทยาศาสตร์ฯ"/>
    <x v="9"/>
    <n v="10600"/>
    <x v="2"/>
    <m/>
  </r>
  <r>
    <n v="143"/>
    <x v="141"/>
    <x v="3"/>
    <s v="4.3 มาตรการการเรียนรู้ตลอดชีวิต"/>
    <s v="วิทยาศาสตร์ฯ"/>
    <x v="9"/>
    <n v="7500"/>
    <x v="2"/>
    <m/>
  </r>
  <r>
    <n v="144"/>
    <x v="142"/>
    <x v="3"/>
    <s v="4.3 มาตรการการเรียนรู้ตลอดชีวิต"/>
    <s v="วิทยาศาสตร์ฯ"/>
    <x v="9"/>
    <n v="8300"/>
    <x v="2"/>
    <m/>
  </r>
  <r>
    <n v="145"/>
    <x v="143"/>
    <x v="3"/>
    <s v="4.3 มาตรการการเรียนรู้ตลอดชีวิต_x000a_4.4 สัดส่วนนักศึกษารุ่นแรก (First-generation students)"/>
    <s v="วิทยาศาสตร์ฯ"/>
    <x v="9"/>
    <n v="100000"/>
    <x v="2"/>
    <m/>
  </r>
  <r>
    <n v="146"/>
    <x v="144"/>
    <x v="3"/>
    <s v="1.4 โครงการต่อต้านความยากจนในชุมชน_x000a_17.4 การศึกษาเพื่อ SDGs"/>
    <s v="วิทยาศาสตร์ฯ"/>
    <x v="9"/>
    <n v="206400"/>
    <x v="2"/>
    <m/>
  </r>
  <r>
    <n v="147"/>
    <x v="145"/>
    <x v="3"/>
    <s v="4.3 มาตรการการเรียนรู้ตลอดชีวิต"/>
    <s v="งานวิเทศสัมพันธ์"/>
    <x v="10"/>
    <n v="70000"/>
    <x v="2"/>
    <m/>
  </r>
  <r>
    <n v="148"/>
    <x v="146"/>
    <x v="3"/>
    <s v="4.3 มาตรการการเรียนรู้ตลอดชีวิต"/>
    <s v="งานวิเทศสัมพันธ์"/>
    <x v="10"/>
    <n v="198120"/>
    <x v="2"/>
    <m/>
  </r>
  <r>
    <n v="149"/>
    <x v="147"/>
    <x v="3"/>
    <s v="4.3 มาตรการการเรียนรู้ตลอดชีวิต"/>
    <s v="งานวิเทศสัมพันธ์"/>
    <x v="10"/>
    <n v="200000"/>
    <x v="2"/>
    <m/>
  </r>
  <r>
    <n v="150"/>
    <x v="148"/>
    <x v="3"/>
    <s v="4.4 สัดส่วนนักศึกษารุ่นแรก (First-generation students)"/>
    <s v="บัณฑิตวิทยาลัย"/>
    <x v="7"/>
    <n v="50870"/>
    <x v="2"/>
    <m/>
  </r>
  <r>
    <n v="151"/>
    <x v="149"/>
    <x v="3"/>
    <s v="-"/>
    <s v="บัณฑิตวิทยาลัย"/>
    <x v="7"/>
    <n v="219490"/>
    <x v="2"/>
    <m/>
  </r>
  <r>
    <n v="152"/>
    <x v="150"/>
    <x v="3"/>
    <s v="4.3 มาตรการการเรียนรู้ตลอดชีวิต_x000a_11.2 การสนับสนุนศิลปะและมรดก"/>
    <s v="ศูนย์ศิลปะฯ"/>
    <x v="12"/>
    <n v="100000"/>
    <x v="2"/>
    <m/>
  </r>
  <r>
    <n v="153"/>
    <x v="151"/>
    <x v="3"/>
    <s v="4.3 มาตรการการเรียนรู้ตลอดชีวิต"/>
    <s v="ศูนย์ศิลปะฯ"/>
    <x v="12"/>
    <n v="50000"/>
    <x v="2"/>
    <m/>
  </r>
  <r>
    <n v="154"/>
    <x v="152"/>
    <x v="3"/>
    <s v="-"/>
    <s v="(สพก.)"/>
    <x v="13"/>
    <n v="60000"/>
    <x v="2"/>
    <m/>
  </r>
  <r>
    <n v="155"/>
    <x v="153"/>
    <x v="3"/>
    <s v="-"/>
    <s v="(สพก.)"/>
    <x v="13"/>
    <n v="374400"/>
    <x v="2"/>
    <m/>
  </r>
  <r>
    <n v="156"/>
    <x v="154"/>
    <x v="3"/>
    <s v="-"/>
    <s v="สถาบันวิจัยฯ"/>
    <x v="2"/>
    <n v="400000"/>
    <x v="2"/>
    <m/>
  </r>
  <r>
    <n v="157"/>
    <x v="155"/>
    <x v="3"/>
    <s v="-"/>
    <s v="สถาบันเศรษฐกิจพอเพียง"/>
    <x v="1"/>
    <n v="60000"/>
    <x v="2"/>
    <m/>
  </r>
  <r>
    <n v="158"/>
    <x v="156"/>
    <x v="3"/>
    <s v="-"/>
    <s v="สถาบันเศรษฐกิจพอเพียง"/>
    <x v="1"/>
    <n v="374400"/>
    <x v="2"/>
    <m/>
  </r>
  <r>
    <n v="159"/>
    <x v="157"/>
    <x v="3"/>
    <s v="-"/>
    <s v="สนอ.กองงบกลาง"/>
    <x v="10"/>
    <n v="12200000"/>
    <x v="2"/>
    <m/>
  </r>
  <r>
    <n v="160"/>
    <x v="158"/>
    <x v="3"/>
    <s v="-"/>
    <s v="สนอ.กองงบกลาง"/>
    <x v="10"/>
    <n v="295700"/>
    <x v="2"/>
    <m/>
  </r>
  <r>
    <n v="161"/>
    <x v="159"/>
    <x v="3"/>
    <s v="-"/>
    <s v="สนอ.กองงบกลาง"/>
    <x v="10"/>
    <n v="1500000"/>
    <x v="2"/>
    <m/>
  </r>
  <r>
    <n v="162"/>
    <x v="160"/>
    <x v="3"/>
    <s v="-"/>
    <s v="สนอ.กองงบกลาง"/>
    <x v="10"/>
    <n v="150000"/>
    <x v="2"/>
    <m/>
  </r>
  <r>
    <n v="163"/>
    <x v="161"/>
    <x v="3"/>
    <s v="-"/>
    <s v="สนอ.กองงบกลาง"/>
    <x v="10"/>
    <n v="426700"/>
    <x v="2"/>
    <s v="ปันส่วนบัณฑิต"/>
  </r>
  <r>
    <n v="164"/>
    <x v="162"/>
    <x v="3"/>
    <s v="-"/>
    <s v="สนอ.กองนโยบายและแผน"/>
    <x v="10"/>
    <n v="230000"/>
    <x v="2"/>
    <m/>
  </r>
  <r>
    <n v="165"/>
    <x v="163"/>
    <x v="3"/>
    <s v="-"/>
    <s v="สนอ.กองนโยบายและแผน"/>
    <x v="10"/>
    <n v="100000"/>
    <x v="2"/>
    <m/>
  </r>
  <r>
    <n v="166"/>
    <x v="164"/>
    <x v="3"/>
    <s v="-"/>
    <s v="สนอ.กองนโยบายและแผน"/>
    <x v="10"/>
    <n v="130000"/>
    <x v="2"/>
    <m/>
  </r>
  <r>
    <n v="167"/>
    <x v="165"/>
    <x v="3"/>
    <s v="-"/>
    <s v="สนอ.กองพัฒนานักศึกษา"/>
    <x v="10"/>
    <n v="150000"/>
    <x v="2"/>
    <m/>
  </r>
  <r>
    <n v="168"/>
    <x v="166"/>
    <x v="3"/>
    <s v="-"/>
    <s v="สนอ.งานธุรการ"/>
    <x v="10"/>
    <n v="30000"/>
    <x v="2"/>
    <m/>
  </r>
  <r>
    <n v="169"/>
    <x v="167"/>
    <x v="3"/>
    <s v="-"/>
    <s v="สนอ.งานนิติกร"/>
    <x v="10"/>
    <n v="290000"/>
    <x v="2"/>
    <m/>
  </r>
  <r>
    <n v="170"/>
    <x v="168"/>
    <x v="3"/>
    <s v="-"/>
    <s v="สนอ.งานประกันคุณภาพ"/>
    <x v="10"/>
    <n v="500000"/>
    <x v="2"/>
    <m/>
  </r>
  <r>
    <n v="171"/>
    <x v="169"/>
    <x v="3"/>
    <s v="-"/>
    <s v="สนอ.งานประกันคุณภาพ"/>
    <x v="10"/>
    <n v="50000"/>
    <x v="2"/>
    <m/>
  </r>
  <r>
    <n v="172"/>
    <x v="170"/>
    <x v="3"/>
    <s v="-"/>
    <s v="สนอ.งานประชุมและพิธีการ"/>
    <x v="10"/>
    <n v="117700"/>
    <x v="2"/>
    <m/>
  </r>
  <r>
    <n v="173"/>
    <x v="171"/>
    <x v="3"/>
    <s v="-"/>
    <s v="สนอ.งานพัสดุ"/>
    <x v="10"/>
    <n v="75000"/>
    <x v="2"/>
    <m/>
  </r>
  <r>
    <n v="174"/>
    <x v="172"/>
    <x v="3"/>
    <s v="-"/>
    <s v="สนอ.งานพัสดุ"/>
    <x v="10"/>
    <n v="372000"/>
    <x v="2"/>
    <s v="ปันส่วนบัณฑิต"/>
  </r>
  <r>
    <n v="175"/>
    <x v="173"/>
    <x v="3"/>
    <s v="-"/>
    <s v="สนอ.งานพัสดุ"/>
    <x v="10"/>
    <n v="1200000"/>
    <x v="2"/>
    <m/>
  </r>
  <r>
    <n v="176"/>
    <x v="174"/>
    <x v="3"/>
    <s v="-"/>
    <s v="สนอ.งานพัสดุ"/>
    <x v="10"/>
    <n v="3000000"/>
    <x v="2"/>
    <m/>
  </r>
  <r>
    <n v="177"/>
    <x v="175"/>
    <x v="3"/>
    <s v="-"/>
    <s v="สนอ.งานยานพาหนะ"/>
    <x v="10"/>
    <n v="3000000"/>
    <x v="2"/>
    <m/>
  </r>
  <r>
    <n v="178"/>
    <x v="176"/>
    <x v="3"/>
    <s v="-"/>
    <s v="สนอ.งานยานพาหนะ"/>
    <x v="10"/>
    <n v="40000"/>
    <x v="2"/>
    <m/>
  </r>
  <r>
    <n v="179"/>
    <x v="177"/>
    <x v="3"/>
    <s v="-"/>
    <s v="สนอ.งานหารายได้"/>
    <x v="10"/>
    <n v="60800"/>
    <x v="2"/>
    <m/>
  </r>
  <r>
    <n v="180"/>
    <x v="178"/>
    <x v="3"/>
    <s v="-"/>
    <s v="สนอ.งานอาคารสถานที่"/>
    <x v="10"/>
    <n v="300000"/>
    <x v="2"/>
    <m/>
  </r>
  <r>
    <n v="181"/>
    <x v="179"/>
    <x v="3"/>
    <s v="-"/>
    <s v="สนอ.งานอาคารสถานที่"/>
    <x v="10"/>
    <n v="50000"/>
    <x v="2"/>
    <m/>
  </r>
  <r>
    <n v="182"/>
    <x v="180"/>
    <x v="3"/>
    <s v="-"/>
    <s v="สนอ.งานเลขาฯ"/>
    <x v="10"/>
    <n v="460000"/>
    <x v="2"/>
    <m/>
  </r>
  <r>
    <n v="183"/>
    <x v="181"/>
    <x v="3"/>
    <s v="-"/>
    <s v="สนอ.สนง.สภามหาวิทยาลัย"/>
    <x v="10"/>
    <n v="890000"/>
    <x v="2"/>
    <m/>
  </r>
  <r>
    <n v="184"/>
    <x v="182"/>
    <x v="3"/>
    <s v="-"/>
    <s v="สนอ.หน่วยงานคลัง"/>
    <x v="10"/>
    <n v="100000"/>
    <x v="2"/>
    <m/>
  </r>
  <r>
    <n v="185"/>
    <x v="183"/>
    <x v="3"/>
    <s v="-"/>
    <s v="สนอ.หน่วยงานคลัง"/>
    <x v="10"/>
    <n v="200000"/>
    <x v="2"/>
    <m/>
  </r>
  <r>
    <n v="186"/>
    <x v="184"/>
    <x v="3"/>
    <s v="8.2 แนวทางปฏิบัติในการจ้างงาน_x000a_8.3 ค่าใช้จ่ายต่อพนักงาน"/>
    <s v="สนอ.หน่วยงานบริหารงานบุคคล"/>
    <x v="10"/>
    <n v="15628800"/>
    <x v="2"/>
    <m/>
  </r>
  <r>
    <n v="187"/>
    <x v="185"/>
    <x v="3"/>
    <s v="-"/>
    <s v="สนอ.หน่วยงานบางคล้า"/>
    <x v="10"/>
    <n v="11799800"/>
    <x v="2"/>
    <m/>
  </r>
  <r>
    <n v="188"/>
    <x v="186"/>
    <x v="3"/>
    <s v="-"/>
    <s v="สภาคณาจารย์_x000a_และข้าราชการ"/>
    <x v="14"/>
    <n v="50000"/>
    <x v="2"/>
    <m/>
  </r>
  <r>
    <n v="189"/>
    <x v="187"/>
    <x v="3"/>
    <s v="4.3 มาตรการการเรียนรู้ตลอดชีวิต"/>
    <s v="สำนักวิทยบริการฯ"/>
    <x v="15"/>
    <n v="150000"/>
    <x v="2"/>
    <m/>
  </r>
  <r>
    <n v="190"/>
    <x v="188"/>
    <x v="3"/>
    <s v="4.3 มาตรการการเรียนรู้ตลอดชีวิต"/>
    <s v="สำนักวิทยบริการฯ"/>
    <x v="15"/>
    <n v="1000000"/>
    <x v="2"/>
    <m/>
  </r>
  <r>
    <n v="191"/>
    <x v="189"/>
    <x v="3"/>
    <s v="-"/>
    <s v="สำนักส่งเสริมฯ"/>
    <x v="6"/>
    <n v="7200"/>
    <x v="2"/>
    <m/>
  </r>
  <r>
    <n v="192"/>
    <x v="190"/>
    <x v="3"/>
    <s v="-"/>
    <s v="สำนักส่งเสริมฯ"/>
    <x v="6"/>
    <n v="116250"/>
    <x v="2"/>
    <m/>
  </r>
  <r>
    <n v="193"/>
    <x v="191"/>
    <x v="3"/>
    <s v="16.2 มาตรการธรรมาภิบาลของมหาวิทยาลัย"/>
    <s v="หน่วยตรวจสอบภายใน"/>
    <x v="16"/>
    <n v="140000"/>
    <x v="2"/>
    <m/>
  </r>
  <r>
    <n v="194"/>
    <x v="192"/>
    <x v="3"/>
    <s v="-"/>
    <s v="โรงเรียนสาธิตฯ"/>
    <x v="17"/>
    <n v="26606900"/>
    <x v="2"/>
    <m/>
  </r>
  <r>
    <n v="195"/>
    <x v="193"/>
    <x v="3"/>
    <s v="4.3 มาตรการการเรียนรู้ตลอดชีวิต"/>
    <s v="ครุศาสตร์"/>
    <x v="3"/>
    <n v="762300"/>
    <x v="1"/>
    <m/>
  </r>
  <r>
    <n v="196"/>
    <x v="194"/>
    <x v="3"/>
    <s v="4.3 มาตรการการเรียนรู้ตลอดชีวิต"/>
    <s v="มนุษยศาสตร์ฯ"/>
    <x v="4"/>
    <n v="403900"/>
    <x v="1"/>
    <m/>
  </r>
  <r>
    <n v="197"/>
    <x v="195"/>
    <x v="3"/>
    <s v="4.3 มาตรการการเรียนรู้ตลอดชีวิต"/>
    <s v="วิทยาศาสตร์ฯ"/>
    <x v="9"/>
    <n v="300000"/>
    <x v="1"/>
    <m/>
  </r>
  <r>
    <n v="198"/>
    <x v="196"/>
    <x v="3"/>
    <s v="4.1 การวิจัยเกี่ยวกับการศึกษาระดับปฐมวัยและการเรียนรู้ตลอดชีวิต_x000a_17.4 การศึกษาเพื่อ SDGs"/>
    <s v="วิทยาศาสตร์ฯ"/>
    <x v="9"/>
    <n v="952500"/>
    <x v="1"/>
    <m/>
  </r>
  <r>
    <n v="199"/>
    <x v="197"/>
    <x v="3"/>
    <s v="-"/>
    <s v="สนอ.กองพัฒนานักศึกษา"/>
    <x v="10"/>
    <n v="200000"/>
    <x v="1"/>
    <m/>
  </r>
  <r>
    <n v="200"/>
    <x v="198"/>
    <x v="3"/>
    <s v="-"/>
    <s v="สนอ.งานพัสดุ"/>
    <x v="10"/>
    <n v="920000"/>
    <x v="1"/>
    <m/>
  </r>
  <r>
    <n v="201"/>
    <x v="199"/>
    <x v="3"/>
    <s v="-"/>
    <s v="สนอ.งานพัสดุ"/>
    <x v="10"/>
    <n v="46434600"/>
    <x v="1"/>
    <m/>
  </r>
  <r>
    <n v="202"/>
    <x v="200"/>
    <x v="3"/>
    <s v="-"/>
    <s v="สนอ.งานพัสดุ"/>
    <x v="10"/>
    <n v="267800"/>
    <x v="1"/>
    <m/>
  </r>
  <r>
    <n v="203"/>
    <x v="201"/>
    <x v="3"/>
    <s v="-"/>
    <s v="สนอ.งานพัสดุ"/>
    <x v="10"/>
    <n v="15000000"/>
    <x v="1"/>
    <m/>
  </r>
  <r>
    <n v="204"/>
    <x v="202"/>
    <x v="3"/>
    <s v="-"/>
    <s v="สนอ.งานพัสดุ"/>
    <x v="10"/>
    <n v="2056500"/>
    <x v="1"/>
    <m/>
  </r>
  <r>
    <n v="205"/>
    <x v="203"/>
    <x v="3"/>
    <s v="-"/>
    <s v="สนอ.งานพัสดุ"/>
    <x v="10"/>
    <n v="5847500"/>
    <x v="1"/>
    <m/>
  </r>
  <r>
    <n v="206"/>
    <x v="204"/>
    <x v="3"/>
    <s v="8.2 แนวทางปฏิบัติในการจ้างงาน_x000a_8.3 ค่าใช้จ่ายต่อพนักงาน"/>
    <s v="สนอ.หน่วยงานบริหารงานบุคคล"/>
    <x v="10"/>
    <n v="256988000"/>
    <x v="1"/>
    <m/>
  </r>
  <r>
    <n v="207"/>
    <x v="205"/>
    <x v="3"/>
    <s v="8.2 แนวทางปฏิบัติในการจ้างงาน_x000a_8.3 ค่าใช้จ่ายต่อพนักงาน"/>
    <s v="สนอ.หน่วยงานบริหารงานบุคคล"/>
    <x v="10"/>
    <n v="1905600"/>
    <x v="1"/>
    <m/>
  </r>
  <r>
    <n v="208"/>
    <x v="206"/>
    <x v="3"/>
    <s v="-"/>
    <s v="สนอ.หน่วยงานบางคล้า"/>
    <x v="10"/>
    <n v="1000000"/>
    <x v="1"/>
    <m/>
  </r>
  <r>
    <n v="209"/>
    <x v="207"/>
    <x v="3"/>
    <s v="-"/>
    <s v="สำนักส่งเสริมฯ"/>
    <x v="6"/>
    <n v="200000"/>
    <x v="1"/>
    <m/>
  </r>
  <r>
    <n v="210"/>
    <x v="208"/>
    <x v="3"/>
    <s v="-"/>
    <s v="โรงเรียนสาธิตฯ"/>
    <x v="17"/>
    <n v="3415500"/>
    <x v="1"/>
    <m/>
  </r>
  <r>
    <n v="211"/>
    <x v="209"/>
    <x v="3"/>
    <s v="4.3 มาตรการการเรียนรู้ตลอดชีวิต_x000a_8.5 สัดส่วนพนักงานที่มีสัญญาจ้างงานที่มั่นคง_x000a_16.2 มาตรการธรรมาภิบาลของมหาวิทยาลัย"/>
    <s v="เทคโนโลยีฯ"/>
    <x v="5"/>
    <n v="220000"/>
    <x v="2"/>
    <m/>
  </r>
  <r>
    <n v="212"/>
    <x v="210"/>
    <x v="3"/>
    <s v="3.3 ความร่วมมือและบริการด้านสุขภาพ"/>
    <s v="สนอ.หน่วยงานบริหารงานบุคคล"/>
    <x v="10"/>
    <n v="2000000"/>
    <x v="2"/>
    <m/>
  </r>
  <r>
    <n v="213"/>
    <x v="211"/>
    <x v="3"/>
    <s v="4.3 มาตรการการเรียนรู้ตลอดชีวิต"/>
    <s v="สนอ.หน่วยงานบริหารงานบุคคล"/>
    <x v="10"/>
    <n v="375000"/>
    <x v="2"/>
    <m/>
  </r>
  <r>
    <n v="214"/>
    <x v="212"/>
    <x v="3"/>
    <s v="16.2 มาตรการธรรมาภิบาลของมหาวิทยาลัย"/>
    <s v="สนอ.หน่วยงานบริหารงานบุคคล"/>
    <x v="10"/>
    <n v="500000"/>
    <x v="2"/>
    <m/>
  </r>
  <r>
    <n v="215"/>
    <x v="213"/>
    <x v="3"/>
    <s v="4.1 การวิจัยเกี่ยวกับการศึกษาระดับปฐมวัยและการเรียนรู้ตลอดชีวิต_x000a_17.4 การศึกษาเพื่อ SDGs"/>
    <s v="วิทยาศาสตร์ฯ"/>
    <x v="9"/>
    <n v="250000"/>
    <x v="1"/>
    <m/>
  </r>
  <r>
    <n v="216"/>
    <x v="214"/>
    <x v="3"/>
    <s v="8.4 สัดส่วนนักศึกษาที่เข้ารับการฝึกงาน"/>
    <s v="วิทยาการจัดการ"/>
    <x v="8"/>
    <n v="146900"/>
    <x v="2"/>
    <m/>
  </r>
  <r>
    <n v="217"/>
    <x v="215"/>
    <x v="3"/>
    <s v="-"/>
    <s v="สนอ.กองนโยบายและแผน"/>
    <x v="10"/>
    <n v="200000"/>
    <x v="2"/>
    <m/>
  </r>
  <r>
    <n v="218"/>
    <x v="216"/>
    <x v="3"/>
    <s v="-"/>
    <s v="สนอ.งานประชาสัมพันธ์"/>
    <x v="10"/>
    <n v="300000"/>
    <x v="2"/>
    <m/>
  </r>
  <r>
    <n v="219"/>
    <x v="217"/>
    <x v="3"/>
    <m/>
    <s v="วิทยาการจัดการ"/>
    <x v="8"/>
    <n v="515200"/>
    <x v="1"/>
    <m/>
  </r>
  <r>
    <n v="220"/>
    <x v="218"/>
    <x v="3"/>
    <m/>
    <s v="สำนักวิทยบริการฯ"/>
    <x v="15"/>
    <n v="2222000"/>
    <x v="1"/>
    <m/>
  </r>
  <r>
    <n v="221"/>
    <x v="219"/>
    <x v="3"/>
    <m/>
    <s v="สำนักวิทยบริการฯ"/>
    <x v="15"/>
    <n v="2058300"/>
    <x v="1"/>
    <m/>
  </r>
  <r>
    <n v="222"/>
    <x v="220"/>
    <x v="3"/>
    <m/>
    <s v="สำนักวิทยบริการฯ"/>
    <x v="15"/>
    <n v="200000"/>
    <x v="1"/>
    <m/>
  </r>
  <r>
    <n v="223"/>
    <x v="221"/>
    <x v="3"/>
    <s v="8.4 สัดส่วนนักศึกษาที่เข้ารับการฝึกงาน"/>
    <s v="วิทยาการจัดการ"/>
    <x v="8"/>
    <n v="18000"/>
    <x v="2"/>
    <m/>
  </r>
  <r>
    <n v="224"/>
    <x v="222"/>
    <x v="3"/>
    <s v="8.4 สัดส่วนนักศึกษาที่เข้ารับการฝึกงาน_x000a_8.5 สัดส่วนพนักงานที่มีสัญญาจ้างงานที่มั่นคง"/>
    <s v="วิทยาการจัดการ"/>
    <x v="8"/>
    <n v="17000"/>
    <x v="2"/>
    <m/>
  </r>
  <r>
    <n v="225"/>
    <x v="223"/>
    <x v="3"/>
    <s v="8.4 สัดส่วนนักศึกษาที่เข้ารับการฝึกงาน"/>
    <s v="วิทยาการจัดการ"/>
    <x v="8"/>
    <n v="18000"/>
    <x v="2"/>
    <m/>
  </r>
  <r>
    <n v="226"/>
    <x v="224"/>
    <x v="3"/>
    <s v="8.5 สัดส่วนพนักงานที่มีสัญญาจ้างงานที่มั่นคง"/>
    <s v="วิทยาการจัดการ"/>
    <x v="8"/>
    <n v="40000"/>
    <x v="2"/>
    <m/>
  </r>
  <r>
    <n v="227"/>
    <x v="225"/>
    <x v="3"/>
    <s v="9.1 การวิจัยด้านอุตสาหกรรม นวัตกรรม และโครงสร้างพื้นฐาน"/>
    <s v="เทคโนโลยีฯ"/>
    <x v="5"/>
    <n v="25500"/>
    <x v="2"/>
    <m/>
  </r>
  <r>
    <n v="228"/>
    <x v="226"/>
    <x v="3"/>
    <s v="-"/>
    <s v="สนอ.สนง.สภามหาวิทยาลัย"/>
    <x v="10"/>
    <n v="500000"/>
    <x v="2"/>
    <m/>
  </r>
  <r>
    <n v="229"/>
    <x v="227"/>
    <x v="3"/>
    <s v="4.3 มาตรการการเรียนรู้ตลอดชีวิต"/>
    <s v="สนอ.หน่วยงานบริหารงานบุคคล"/>
    <x v="10"/>
    <n v="500000"/>
    <x v="2"/>
    <m/>
  </r>
  <r>
    <n v="230"/>
    <x v="228"/>
    <x v="3"/>
    <s v="4.3 มาตรการการเรียนรู้ตลอดชีวิต_x000a_11.2 การสนับสนุนศิลปะและมรดก"/>
    <s v="ศูนย์ศิลปะฯ"/>
    <x v="12"/>
    <n v="150000"/>
    <x v="1"/>
    <m/>
  </r>
  <r>
    <n v="231"/>
    <x v="229"/>
    <x v="3"/>
    <s v="-"/>
    <s v="บัณฑิตวิทยาลัย"/>
    <x v="7"/>
    <n v="51240"/>
    <x v="2"/>
    <m/>
  </r>
  <r>
    <n v="232"/>
    <x v="230"/>
    <x v="3"/>
    <s v="4.3 มาตรการการเรียนรู้ตลอดชีวิต"/>
    <s v="สนอ.หน่วยงานบริหารงานบุคคล"/>
    <x v="10"/>
    <n v="200000"/>
    <x v="2"/>
    <m/>
  </r>
  <r>
    <n v="233"/>
    <x v="231"/>
    <x v="3"/>
    <s v="-"/>
    <s v="สำนักส่งเสริมฯ"/>
    <x v="6"/>
    <n v="229600"/>
    <x v="2"/>
    <m/>
  </r>
  <r>
    <n v="234"/>
    <x v="232"/>
    <x v="3"/>
    <s v="-"/>
    <s v="สำนักส่งเสริมฯ"/>
    <x v="6"/>
    <n v="450000"/>
    <x v="2"/>
    <m/>
  </r>
  <r>
    <n v="235"/>
    <x v="233"/>
    <x v="3"/>
    <s v="-"/>
    <s v="สำนักส่งเสริมฯ"/>
    <x v="6"/>
    <n v="94700"/>
    <x v="2"/>
    <m/>
  </r>
  <r>
    <n v="236"/>
    <x v="234"/>
    <x v="3"/>
    <s v="-"/>
    <s v="สถาบันวิจัยฯ"/>
    <x v="2"/>
    <n v="150000"/>
    <x v="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9DBE8D-8684-40C6-B4A5-D33220F8D4DF}" name="PivotTable1" cacheId="0" applyNumberFormats="0" applyBorderFormats="0" applyFontFormats="0" applyPatternFormats="0" applyAlignmentFormats="0" applyWidthHeightFormats="1" dataCaption="ค่า" updatedVersion="8" minRefreshableVersion="3" useAutoFormatting="1" itemPrintTitles="1" createdVersion="8" indent="0" outline="1" outlineData="1" multipleFieldFilters="0">
  <location ref="A3:E23" firstHeaderRow="1" firstDataRow="2" firstDataCol="1"/>
  <pivotFields count="9">
    <pivotField showAll="0"/>
    <pivotField showAll="0"/>
    <pivotField showAll="0">
      <items count="8">
        <item m="1" x="4"/>
        <item m="1" x="5"/>
        <item m="1" x="6"/>
        <item x="0"/>
        <item x="1"/>
        <item x="2"/>
        <item x="3"/>
        <item t="default"/>
      </items>
    </pivotField>
    <pivotField showAll="0"/>
    <pivotField showAll="0"/>
    <pivotField axis="axisRow" showAll="0">
      <items count="23">
        <item x="3"/>
        <item m="1" x="21"/>
        <item m="1" x="19"/>
        <item x="5"/>
        <item x="7"/>
        <item x="11"/>
        <item x="4"/>
        <item x="17"/>
        <item m="1" x="20"/>
        <item x="8"/>
        <item x="9"/>
        <item x="12"/>
        <item x="13"/>
        <item x="2"/>
        <item x="1"/>
        <item x="14"/>
        <item x="10"/>
        <item x="15"/>
        <item x="6"/>
        <item x="16"/>
        <item x="0"/>
        <item m="1" x="18"/>
        <item t="default"/>
      </items>
    </pivotField>
    <pivotField dataField="1" numFmtId="164" showAll="0"/>
    <pivotField axis="axisCol" showAll="0">
      <items count="7">
        <item m="1" x="3"/>
        <item m="1" x="5"/>
        <item m="1" x="4"/>
        <item x="1"/>
        <item x="0"/>
        <item x="2"/>
        <item t="default"/>
      </items>
    </pivotField>
    <pivotField showAll="0"/>
  </pivotFields>
  <rowFields count="1">
    <field x="5"/>
  </rowFields>
  <rowItems count="19">
    <i>
      <x/>
    </i>
    <i>
      <x v="3"/>
    </i>
    <i>
      <x v="4"/>
    </i>
    <i>
      <x v="5"/>
    </i>
    <i>
      <x v="6"/>
    </i>
    <i>
      <x v="7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7"/>
  </colFields>
  <colItems count="4">
    <i>
      <x v="3"/>
    </i>
    <i>
      <x v="4"/>
    </i>
    <i>
      <x v="5"/>
    </i>
    <i t="grand">
      <x/>
    </i>
  </colItems>
  <dataFields count="1">
    <dataField name="ผลรวม ของ จำนวนเงิน" fld="6" baseField="0" baseItem="0" numFmtId="164"/>
  </dataFields>
  <formats count="40">
    <format dxfId="39">
      <pivotArea collapsedLevelsAreSubtotals="1" fieldPosition="0">
        <references count="2">
          <reference field="5" count="0"/>
          <reference field="7" count="1" selected="0">
            <x v="0"/>
          </reference>
        </references>
      </pivotArea>
    </format>
    <format dxfId="38">
      <pivotArea outline="0" collapsedLevelsAreSubtotals="1" fieldPosition="0">
        <references count="1">
          <reference field="7" count="1" selected="0">
            <x v="0"/>
          </reference>
        </references>
      </pivotArea>
    </format>
    <format dxfId="37">
      <pivotArea outline="0" collapsedLevelsAreSubtotals="1" fieldPosition="0">
        <references count="1">
          <reference field="7" count="1" selected="0">
            <x v="1"/>
          </reference>
        </references>
      </pivotArea>
    </format>
    <format dxfId="36">
      <pivotArea outline="0" collapsedLevelsAreSubtotals="1" fieldPosition="0"/>
    </format>
    <format dxfId="35">
      <pivotArea dataOnly="0" labelOnly="1" fieldPosition="0">
        <references count="1">
          <reference field="7" count="0"/>
        </references>
      </pivotArea>
    </format>
    <format dxfId="34">
      <pivotArea dataOnly="0" labelOnly="1" grandCol="1" outline="0" fieldPosition="0"/>
    </format>
    <format dxfId="33">
      <pivotArea collapsedLevelsAreSubtotals="1" fieldPosition="0">
        <references count="1">
          <reference field="5" count="1">
            <x v="8"/>
          </reference>
        </references>
      </pivotArea>
    </format>
    <format dxfId="32">
      <pivotArea dataOnly="0" labelOnly="1" fieldPosition="0">
        <references count="1">
          <reference field="5" count="1">
            <x v="8"/>
          </reference>
        </references>
      </pivotArea>
    </format>
    <format dxfId="31">
      <pivotArea collapsedLevelsAreSubtotals="1" fieldPosition="0">
        <references count="2">
          <reference field="5" count="1">
            <x v="1"/>
          </reference>
          <reference field="7" count="1" selected="0">
            <x v="1"/>
          </reference>
        </references>
      </pivotArea>
    </format>
    <format dxfId="30">
      <pivotArea dataOnly="0" labelOnly="1" fieldPosition="0">
        <references count="1">
          <reference field="7" count="1">
            <x v="0"/>
          </reference>
        </references>
      </pivotArea>
    </format>
    <format dxfId="29">
      <pivotArea dataOnly="0" labelOnly="1" fieldPosition="0">
        <references count="1">
          <reference field="7" count="1">
            <x v="1"/>
          </reference>
        </references>
      </pivotArea>
    </format>
    <format dxfId="28">
      <pivotArea collapsedLevelsAreSubtotals="1" fieldPosition="0">
        <references count="1">
          <reference field="5" count="18">
            <x v="0"/>
            <x v="2"/>
            <x v="3"/>
            <x v="4"/>
            <x v="5"/>
            <x v="6"/>
            <x v="7"/>
            <x v="9"/>
            <x v="10"/>
            <x v="11"/>
            <x v="12"/>
            <x v="13"/>
            <x v="14"/>
            <x v="15"/>
            <x v="16"/>
            <x v="17"/>
            <x v="18"/>
            <x v="19"/>
          </reference>
        </references>
      </pivotArea>
    </format>
    <format dxfId="27">
      <pivotArea dataOnly="0" labelOnly="1" fieldPosition="0">
        <references count="1">
          <reference field="5" count="18">
            <x v="0"/>
            <x v="2"/>
            <x v="3"/>
            <x v="4"/>
            <x v="5"/>
            <x v="6"/>
            <x v="7"/>
            <x v="9"/>
            <x v="10"/>
            <x v="11"/>
            <x v="12"/>
            <x v="13"/>
            <x v="14"/>
            <x v="15"/>
            <x v="16"/>
            <x v="17"/>
            <x v="18"/>
            <x v="19"/>
          </reference>
        </references>
      </pivotArea>
    </format>
    <format dxfId="26">
      <pivotArea collapsedLevelsAreSubtotals="1" fieldPosition="0">
        <references count="1">
          <reference field="5" count="8">
            <x v="12"/>
            <x v="13"/>
            <x v="14"/>
            <x v="15"/>
            <x v="16"/>
            <x v="17"/>
            <x v="18"/>
            <x v="19"/>
          </reference>
        </references>
      </pivotArea>
    </format>
    <format dxfId="25">
      <pivotArea dataOnly="0" labelOnly="1" fieldPosition="0">
        <references count="1">
          <reference field="5" count="8">
            <x v="12"/>
            <x v="13"/>
            <x v="14"/>
            <x v="15"/>
            <x v="16"/>
            <x v="17"/>
            <x v="18"/>
            <x v="19"/>
          </reference>
        </references>
      </pivotArea>
    </format>
    <format dxfId="24">
      <pivotArea collapsedLevelsAreSubtotals="1" fieldPosition="0">
        <references count="2">
          <reference field="5" count="9">
            <x v="0"/>
            <x v="3"/>
            <x v="4"/>
            <x v="5"/>
            <x v="6"/>
            <x v="7"/>
            <x v="9"/>
            <x v="10"/>
            <x v="11"/>
          </reference>
          <reference field="7" count="1" selected="0">
            <x v="0"/>
          </reference>
        </references>
      </pivotArea>
    </format>
    <format dxfId="23">
      <pivotArea collapsedLevelsAreSubtotals="1" fieldPosition="0">
        <references count="1">
          <reference field="5" count="1">
            <x v="7"/>
          </reference>
        </references>
      </pivotArea>
    </format>
    <format dxfId="22">
      <pivotArea dataOnly="0" labelOnly="1" fieldPosition="0">
        <references count="1">
          <reference field="5" count="1">
            <x v="7"/>
          </reference>
        </references>
      </pivotArea>
    </format>
    <format dxfId="21">
      <pivotArea collapsedLevelsAreSubtotals="1" fieldPosition="0">
        <references count="1">
          <reference field="5" count="1">
            <x v="9"/>
          </reference>
        </references>
      </pivotArea>
    </format>
    <format dxfId="20">
      <pivotArea dataOnly="0" labelOnly="1" fieldPosition="0">
        <references count="1">
          <reference field="5" count="1">
            <x v="9"/>
          </reference>
        </references>
      </pivotArea>
    </format>
    <format dxfId="19">
      <pivotArea collapsedLevelsAreSubtotals="1" fieldPosition="0">
        <references count="2">
          <reference field="5" count="1">
            <x v="11"/>
          </reference>
          <reference field="7" count="2" selected="0">
            <x v="1"/>
            <x v="2"/>
          </reference>
        </references>
      </pivotArea>
    </format>
    <format dxfId="18">
      <pivotArea field="5" grandCol="1" collapsedLevelsAreSubtotals="1" axis="axisRow" fieldPosition="0">
        <references count="1">
          <reference field="5" count="1">
            <x v="11"/>
          </reference>
        </references>
      </pivotArea>
    </format>
    <format dxfId="17">
      <pivotArea collapsedLevelsAreSubtotals="1" fieldPosition="0">
        <references count="1">
          <reference field="5" count="1">
            <x v="10"/>
          </reference>
        </references>
      </pivotArea>
    </format>
    <format dxfId="16">
      <pivotArea dataOnly="0" labelOnly="1" fieldPosition="0">
        <references count="1">
          <reference field="5" count="1">
            <x v="10"/>
          </reference>
        </references>
      </pivotArea>
    </format>
    <format dxfId="15">
      <pivotArea collapsedLevelsAreSubtotals="1" fieldPosition="0">
        <references count="1">
          <reference field="5" count="1">
            <x v="5"/>
          </reference>
        </references>
      </pivotArea>
    </format>
    <format dxfId="14">
      <pivotArea dataOnly="0" labelOnly="1" fieldPosition="0">
        <references count="1">
          <reference field="5" count="1">
            <x v="5"/>
          </reference>
        </references>
      </pivotArea>
    </format>
    <format dxfId="13">
      <pivotArea collapsedLevelsAreSubtotals="1" fieldPosition="0">
        <references count="1">
          <reference field="5" count="1">
            <x v="3"/>
          </reference>
        </references>
      </pivotArea>
    </format>
    <format dxfId="12">
      <pivotArea dataOnly="0" labelOnly="1" fieldPosition="0">
        <references count="1">
          <reference field="5" count="1">
            <x v="3"/>
          </reference>
        </references>
      </pivotArea>
    </format>
    <format dxfId="11">
      <pivotArea collapsedLevelsAreSubtotals="1" fieldPosition="0">
        <references count="1">
          <reference field="5" count="1">
            <x v="16"/>
          </reference>
        </references>
      </pivotArea>
    </format>
    <format dxfId="10">
      <pivotArea dataOnly="0" labelOnly="1" fieldPosition="0">
        <references count="1">
          <reference field="5" count="1">
            <x v="16"/>
          </reference>
        </references>
      </pivotArea>
    </format>
    <format dxfId="9">
      <pivotArea collapsedLevelsAreSubtotals="1" fieldPosition="0">
        <references count="2">
          <reference field="5" count="1">
            <x v="16"/>
          </reference>
          <reference field="7" count="1" selected="0">
            <x v="0"/>
          </reference>
        </references>
      </pivotArea>
    </format>
    <format dxfId="8">
      <pivotArea collapsedLevelsAreSubtotals="1" fieldPosition="0">
        <references count="2">
          <reference field="5" count="1">
            <x v="16"/>
          </reference>
          <reference field="7" count="1" selected="0">
            <x v="1"/>
          </reference>
        </references>
      </pivotArea>
    </format>
    <format dxfId="7">
      <pivotArea collapsedLevelsAreSubtotals="1" fieldPosition="0">
        <references count="2">
          <reference field="5" count="1">
            <x v="6"/>
          </reference>
          <reference field="7" count="1" selected="0">
            <x v="1"/>
          </reference>
        </references>
      </pivotArea>
    </format>
    <format dxfId="6">
      <pivotArea collapsedLevelsAreSubtotals="1" fieldPosition="0">
        <references count="2">
          <reference field="5" count="1">
            <x v="4"/>
          </reference>
          <reference field="7" count="1" selected="0">
            <x v="1"/>
          </reference>
        </references>
      </pivotArea>
    </format>
    <format dxfId="5">
      <pivotArea collapsedLevelsAreSubtotals="1" fieldPosition="0">
        <references count="2">
          <reference field="5" count="1">
            <x v="0"/>
          </reference>
          <reference field="7" count="1" selected="0">
            <x v="1"/>
          </reference>
        </references>
      </pivotArea>
    </format>
    <format dxfId="4">
      <pivotArea dataOnly="0" fieldPosition="0">
        <references count="1">
          <reference field="5" count="1">
            <x v="6"/>
          </reference>
        </references>
      </pivotArea>
    </format>
    <format dxfId="3">
      <pivotArea dataOnly="0" labelOnly="1" fieldPosition="0">
        <references count="1">
          <reference field="5" count="1">
            <x v="4"/>
          </reference>
        </references>
      </pivotArea>
    </format>
    <format dxfId="2">
      <pivotArea collapsedLevelsAreSubtotals="1" fieldPosition="0">
        <references count="2">
          <reference field="5" count="1">
            <x v="6"/>
          </reference>
          <reference field="7" count="1" selected="0">
            <x v="0"/>
          </reference>
        </references>
      </pivotArea>
    </format>
    <format dxfId="1">
      <pivotArea dataOnly="0" labelOnly="1" fieldPosition="0">
        <references count="1">
          <reference field="5" count="1">
            <x v="0"/>
          </reference>
        </references>
      </pivotArea>
    </format>
    <format dxfId="0">
      <pivotArea dataOnly="0" labelOnly="1" fieldPosition="0">
        <references count="1">
          <reference field="5" count="1">
            <x v="1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ตัวแบ่งส่วนข้อมูล_ยุทธศาสตร์ที่" xr10:uid="{086E97A2-B704-4615-BD00-D4E7900735E9}" sourceName="ยุทธศาสตร์ที่">
  <pivotTables>
    <pivotTable tabId="14" name="PivotTable1"/>
  </pivotTables>
  <data>
    <tabular pivotCacheId="1179060489">
      <items count="7">
        <i x="0" s="1"/>
        <i x="1" s="1"/>
        <i x="2" s="1"/>
        <i x="3" s="1"/>
        <i x="4" s="1" nd="1"/>
        <i x="5" s="1" nd="1"/>
        <i x="6" s="1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ยุทธศาสตร์ที่" xr10:uid="{AFB47147-12A7-4B2D-9606-27BFB8ECD0B1}" cache="ตัวแบ่งส่วนข้อมูล_ยุทธศาสตร์ที่" caption="ยุทธศาสตร์ที่" rowHeight="273050"/>
</slicer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0A3BE-AD3B-4F19-AB89-7BB3CFA03F66}">
  <dimension ref="A2:G38"/>
  <sheetViews>
    <sheetView zoomScale="130" zoomScaleNormal="130" workbookViewId="0">
      <selection activeCell="E6" sqref="E6"/>
    </sheetView>
  </sheetViews>
  <sheetFormatPr defaultRowHeight="16.5" x14ac:dyDescent="0.3"/>
  <cols>
    <col min="1" max="2" width="3.875" customWidth="1"/>
    <col min="3" max="3" width="15.125" style="200" customWidth="1"/>
    <col min="4" max="4" width="33.25" style="216" customWidth="1"/>
    <col min="5" max="5" width="43.875" style="219" customWidth="1"/>
    <col min="6" max="6" width="26.5" customWidth="1"/>
    <col min="7" max="7" width="37.25" customWidth="1"/>
  </cols>
  <sheetData>
    <row r="2" spans="1:7" x14ac:dyDescent="0.3">
      <c r="E2" s="217" t="s">
        <v>601</v>
      </c>
      <c r="F2" s="133"/>
    </row>
    <row r="3" spans="1:7" x14ac:dyDescent="0.3">
      <c r="C3" s="200" t="s">
        <v>626</v>
      </c>
      <c r="D3" s="216" t="s">
        <v>621</v>
      </c>
      <c r="E3" s="217" t="s">
        <v>602</v>
      </c>
      <c r="F3" s="188" t="s">
        <v>5</v>
      </c>
      <c r="G3" s="189" t="s">
        <v>4</v>
      </c>
    </row>
    <row r="4" spans="1:7" s="190" customFormat="1" ht="148.5" x14ac:dyDescent="0.3">
      <c r="A4" s="190">
        <v>1</v>
      </c>
      <c r="C4" s="201" t="s">
        <v>153</v>
      </c>
      <c r="D4" s="218" t="s">
        <v>622</v>
      </c>
      <c r="E4" s="180" t="s">
        <v>603</v>
      </c>
      <c r="F4" s="191">
        <v>10964200</v>
      </c>
      <c r="G4" s="192" t="s">
        <v>604</v>
      </c>
    </row>
    <row r="5" spans="1:7" ht="66" x14ac:dyDescent="0.3">
      <c r="A5" s="190">
        <v>2</v>
      </c>
      <c r="B5" s="190"/>
      <c r="C5" s="201"/>
      <c r="D5" s="218" t="s">
        <v>47</v>
      </c>
      <c r="E5" s="180" t="s">
        <v>605</v>
      </c>
      <c r="F5" s="191">
        <v>10190900</v>
      </c>
      <c r="G5" s="193" t="s">
        <v>606</v>
      </c>
    </row>
    <row r="6" spans="1:7" ht="66" x14ac:dyDescent="0.3">
      <c r="A6">
        <v>3</v>
      </c>
      <c r="C6" s="201"/>
      <c r="D6" s="218" t="s">
        <v>52</v>
      </c>
      <c r="E6" s="219" t="s">
        <v>607</v>
      </c>
      <c r="F6" s="158">
        <v>991700</v>
      </c>
      <c r="G6" t="s">
        <v>608</v>
      </c>
    </row>
    <row r="7" spans="1:7" ht="49.5" x14ac:dyDescent="0.3">
      <c r="A7" s="190">
        <v>4</v>
      </c>
      <c r="B7" s="190"/>
      <c r="C7" s="201"/>
      <c r="D7" s="218" t="s">
        <v>475</v>
      </c>
      <c r="E7" s="180" t="s">
        <v>609</v>
      </c>
      <c r="F7" s="191">
        <v>3000000</v>
      </c>
      <c r="G7" s="193" t="s">
        <v>610</v>
      </c>
    </row>
    <row r="8" spans="1:7" ht="132" x14ac:dyDescent="0.3">
      <c r="A8" s="190">
        <v>5</v>
      </c>
      <c r="B8" s="190"/>
      <c r="C8" s="201"/>
      <c r="D8" s="218"/>
      <c r="E8" s="180" t="s">
        <v>611</v>
      </c>
      <c r="F8" s="191">
        <v>3488100</v>
      </c>
      <c r="G8" s="192" t="s">
        <v>612</v>
      </c>
    </row>
    <row r="9" spans="1:7" ht="49.5" x14ac:dyDescent="0.3">
      <c r="A9" s="190">
        <v>6</v>
      </c>
      <c r="B9" s="190" t="s">
        <v>640</v>
      </c>
      <c r="C9" s="201" t="s">
        <v>144</v>
      </c>
      <c r="D9" s="218"/>
      <c r="E9" s="220" t="s">
        <v>613</v>
      </c>
      <c r="F9" s="191">
        <v>2737500</v>
      </c>
      <c r="G9" s="193" t="s">
        <v>614</v>
      </c>
    </row>
    <row r="10" spans="1:7" x14ac:dyDescent="0.3">
      <c r="A10" s="190"/>
      <c r="B10" s="190"/>
      <c r="C10" s="201"/>
      <c r="D10" s="218"/>
      <c r="E10" s="220"/>
      <c r="F10" s="191"/>
      <c r="G10" s="193"/>
    </row>
    <row r="11" spans="1:7" ht="82.5" x14ac:dyDescent="0.3">
      <c r="A11" s="190">
        <v>7</v>
      </c>
      <c r="B11" s="190"/>
      <c r="C11" s="201"/>
      <c r="D11" s="218" t="s">
        <v>40</v>
      </c>
      <c r="E11" s="180" t="s">
        <v>615</v>
      </c>
      <c r="F11" s="191">
        <v>2200000</v>
      </c>
      <c r="G11" s="193" t="s">
        <v>616</v>
      </c>
    </row>
    <row r="12" spans="1:7" ht="66" x14ac:dyDescent="0.3">
      <c r="A12">
        <v>8</v>
      </c>
      <c r="C12" s="201"/>
      <c r="D12" s="218" t="s">
        <v>41</v>
      </c>
      <c r="E12" s="219" t="s">
        <v>617</v>
      </c>
      <c r="F12" s="194">
        <v>5642200</v>
      </c>
      <c r="G12" s="193" t="s">
        <v>227</v>
      </c>
    </row>
    <row r="13" spans="1:7" ht="66" x14ac:dyDescent="0.3">
      <c r="A13">
        <v>9</v>
      </c>
      <c r="C13" s="201"/>
      <c r="D13" s="218" t="s">
        <v>41</v>
      </c>
      <c r="E13" s="219" t="s">
        <v>618</v>
      </c>
      <c r="F13" s="194">
        <v>2103400</v>
      </c>
      <c r="G13" s="193" t="s">
        <v>227</v>
      </c>
    </row>
    <row r="14" spans="1:7" ht="132" x14ac:dyDescent="0.3">
      <c r="A14" s="190">
        <v>10</v>
      </c>
      <c r="B14" s="190"/>
      <c r="C14" s="201"/>
      <c r="D14" s="218" t="s">
        <v>48</v>
      </c>
      <c r="E14" s="180" t="s">
        <v>619</v>
      </c>
      <c r="F14" s="195">
        <v>2492800</v>
      </c>
      <c r="G14" s="192" t="s">
        <v>620</v>
      </c>
    </row>
    <row r="15" spans="1:7" x14ac:dyDescent="0.3">
      <c r="F15" s="196">
        <f>SUM(F4:F14)</f>
        <v>43810800</v>
      </c>
    </row>
    <row r="20" spans="5:7" ht="17.25" thickBot="1" x14ac:dyDescent="0.35"/>
    <row r="21" spans="5:7" ht="16.5" customHeight="1" x14ac:dyDescent="0.3">
      <c r="E21" s="324"/>
    </row>
    <row r="22" spans="5:7" ht="16.5" customHeight="1" thickBot="1" x14ac:dyDescent="0.35">
      <c r="E22" s="325"/>
    </row>
    <row r="23" spans="5:7" x14ac:dyDescent="0.3">
      <c r="E23" s="326"/>
    </row>
    <row r="24" spans="5:7" x14ac:dyDescent="0.3">
      <c r="E24" s="326"/>
    </row>
    <row r="25" spans="5:7" x14ac:dyDescent="0.3">
      <c r="E25" s="327"/>
      <c r="G25" t="s">
        <v>664</v>
      </c>
    </row>
    <row r="26" spans="5:7" x14ac:dyDescent="0.3">
      <c r="E26" s="327"/>
      <c r="G26" t="s">
        <v>664</v>
      </c>
    </row>
    <row r="27" spans="5:7" x14ac:dyDescent="0.3">
      <c r="E27" s="326"/>
    </row>
    <row r="28" spans="5:7" ht="17.25" thickBot="1" x14ac:dyDescent="0.35">
      <c r="E28" s="328"/>
      <c r="F28" s="227"/>
    </row>
    <row r="29" spans="5:7" x14ac:dyDescent="0.3">
      <c r="E29" s="227"/>
    </row>
    <row r="31" spans="5:7" x14ac:dyDescent="0.3">
      <c r="F31" s="226"/>
    </row>
    <row r="33" spans="6:6" x14ac:dyDescent="0.3">
      <c r="F33" s="226"/>
    </row>
    <row r="35" spans="6:6" x14ac:dyDescent="0.3">
      <c r="F35" s="226"/>
    </row>
    <row r="37" spans="6:6" x14ac:dyDescent="0.3">
      <c r="F37" s="226"/>
    </row>
    <row r="38" spans="6:6" x14ac:dyDescent="0.3">
      <c r="F38" s="227"/>
    </row>
  </sheetData>
  <dataConsolidate/>
  <mergeCells count="4">
    <mergeCell ref="E21:E22"/>
    <mergeCell ref="E23:E24"/>
    <mergeCell ref="E25:E26"/>
    <mergeCell ref="E27:E28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7E1B3F3-487E-4C8F-9BA9-1DE7A123AFF8}">
          <x14:formula1>
            <xm:f>'ยุทธ1 โครงการหลัก list'!$B$1:$B$14</xm:f>
          </x14:formula1>
          <xm:sqref>D4:D14</xm:sqref>
        </x14:dataValidation>
        <x14:dataValidation type="list" allowBlank="1" showInputMessage="1" showErrorMessage="1" xr:uid="{CD30665F-C23F-4BFC-9314-7D4318152B82}">
          <x14:formula1>
            <xm:f>SDGs2026!$B$1:$B$76</xm:f>
          </x14:formula1>
          <xm:sqref>C4:C14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59567-6BA0-4DD7-8D9E-E2B71A65ED23}">
  <sheetPr>
    <tabColor rgb="FFFFC000"/>
  </sheetPr>
  <dimension ref="A3:K27"/>
  <sheetViews>
    <sheetView zoomScale="115" zoomScaleNormal="115" workbookViewId="0">
      <selection activeCell="J5" sqref="J5"/>
    </sheetView>
  </sheetViews>
  <sheetFormatPr defaultRowHeight="16.5" x14ac:dyDescent="0.3"/>
  <cols>
    <col min="1" max="1" width="31.625" bestFit="1" customWidth="1"/>
    <col min="2" max="2" width="16.625" customWidth="1"/>
    <col min="3" max="3" width="16.75" bestFit="1" customWidth="1"/>
    <col min="4" max="4" width="5.5" hidden="1" customWidth="1"/>
    <col min="5" max="5" width="13.875" hidden="1" customWidth="1"/>
    <col min="6" max="6" width="13.875" bestFit="1" customWidth="1"/>
    <col min="7" max="7" width="14.375" style="158" customWidth="1"/>
    <col min="8" max="8" width="18.25" style="158" customWidth="1"/>
    <col min="9" max="9" width="13.75" style="158" bestFit="1" customWidth="1"/>
    <col min="10" max="10" width="17.375" customWidth="1"/>
    <col min="11" max="11" width="10.125" bestFit="1" customWidth="1"/>
  </cols>
  <sheetData>
    <row r="3" spans="1:11" x14ac:dyDescent="0.3">
      <c r="A3" s="2" t="s">
        <v>466</v>
      </c>
      <c r="B3" s="2" t="s">
        <v>469</v>
      </c>
      <c r="G3" s="411" t="s">
        <v>578</v>
      </c>
      <c r="H3" s="411"/>
      <c r="I3" s="158">
        <v>5320400</v>
      </c>
      <c r="J3" s="164" t="s">
        <v>583</v>
      </c>
    </row>
    <row r="4" spans="1:11" x14ac:dyDescent="0.3">
      <c r="A4" s="2" t="s">
        <v>467</v>
      </c>
      <c r="B4" t="s">
        <v>471</v>
      </c>
      <c r="C4" t="s">
        <v>592</v>
      </c>
      <c r="D4" t="s">
        <v>593</v>
      </c>
      <c r="E4" t="s">
        <v>468</v>
      </c>
      <c r="G4" s="159" t="s">
        <v>590</v>
      </c>
      <c r="H4" s="160" t="s">
        <v>591</v>
      </c>
      <c r="I4" s="163">
        <f>5320400-I23</f>
        <v>4824200</v>
      </c>
    </row>
    <row r="5" spans="1:11" x14ac:dyDescent="0.3">
      <c r="A5" s="170" t="s">
        <v>42</v>
      </c>
      <c r="B5" s="1">
        <v>762300</v>
      </c>
      <c r="C5" s="1"/>
      <c r="D5" s="1">
        <v>5894400</v>
      </c>
      <c r="E5" s="1">
        <v>6656700</v>
      </c>
      <c r="G5" s="162">
        <v>762300</v>
      </c>
      <c r="H5" s="161">
        <f>2337300+2495400</f>
        <v>4832700</v>
      </c>
      <c r="J5" s="1" t="e">
        <f>H5-GETPIVOTDATA("จำนวนเงิน",$A$3,"หน่วยงาน","ครุศาสตร์","ประเภท","เงินรายได้")</f>
        <v>#REF!</v>
      </c>
    </row>
    <row r="6" spans="1:11" x14ac:dyDescent="0.3">
      <c r="A6" s="184" t="s">
        <v>295</v>
      </c>
      <c r="B6" s="183">
        <v>27100000</v>
      </c>
      <c r="C6" s="183"/>
      <c r="D6" s="183">
        <v>1535000</v>
      </c>
      <c r="E6" s="183">
        <v>28635000</v>
      </c>
      <c r="G6" s="166">
        <v>27100000</v>
      </c>
      <c r="H6" s="166">
        <v>1535000</v>
      </c>
      <c r="J6" s="1"/>
    </row>
    <row r="7" spans="1:11" x14ac:dyDescent="0.3">
      <c r="A7" s="170" t="s">
        <v>223</v>
      </c>
      <c r="B7" s="1"/>
      <c r="C7" s="1"/>
      <c r="D7" s="1">
        <v>5411500</v>
      </c>
      <c r="E7" s="1">
        <v>5411500</v>
      </c>
      <c r="G7" s="162"/>
      <c r="H7" s="161">
        <f>1635000+I7</f>
        <v>1635000</v>
      </c>
      <c r="J7" s="1" t="e">
        <f>H7-GETPIVOTDATA("จำนวนเงิน",$A$3,"หน่วยงาน","บัณฑิตวิทยาลัย","ประเภท","เงินรายได้")</f>
        <v>#REF!</v>
      </c>
    </row>
    <row r="8" spans="1:11" x14ac:dyDescent="0.3">
      <c r="A8" s="184" t="s">
        <v>299</v>
      </c>
      <c r="B8" s="183"/>
      <c r="C8" s="183"/>
      <c r="D8" s="183">
        <v>7835200</v>
      </c>
      <c r="E8" s="183">
        <v>7835200</v>
      </c>
      <c r="G8" s="166">
        <v>0</v>
      </c>
      <c r="H8" s="166">
        <v>7835200</v>
      </c>
      <c r="J8" s="1"/>
    </row>
    <row r="9" spans="1:11" x14ac:dyDescent="0.3">
      <c r="A9" s="170" t="s">
        <v>301</v>
      </c>
      <c r="B9" s="169">
        <v>3489400</v>
      </c>
      <c r="C9" s="169"/>
      <c r="D9" s="169">
        <v>1058280</v>
      </c>
      <c r="E9" s="169">
        <v>4547680</v>
      </c>
      <c r="G9" s="162">
        <v>3489400</v>
      </c>
      <c r="H9" s="161">
        <f>908400+I9</f>
        <v>908400</v>
      </c>
      <c r="J9" s="1" t="e">
        <f>-H9-GETPIVOTDATA("จำนวนเงิน",$A$3,"หน่วยงาน","มนุษยศาสตร์ฯ","ประเภท","เงินรายได้")</f>
        <v>#REF!</v>
      </c>
      <c r="K9" s="1"/>
    </row>
    <row r="10" spans="1:11" x14ac:dyDescent="0.3">
      <c r="A10" s="184" t="s">
        <v>312</v>
      </c>
      <c r="B10" s="183">
        <v>3415500</v>
      </c>
      <c r="C10" s="183"/>
      <c r="D10" s="183">
        <v>26606900</v>
      </c>
      <c r="E10" s="183">
        <v>30022400</v>
      </c>
      <c r="G10" s="166">
        <v>3415500</v>
      </c>
      <c r="H10" s="166">
        <v>26606900</v>
      </c>
    </row>
    <row r="11" spans="1:11" s="165" customFormat="1" x14ac:dyDescent="0.3">
      <c r="A11" s="184" t="s">
        <v>297</v>
      </c>
      <c r="B11" s="183">
        <v>515200</v>
      </c>
      <c r="C11" s="183"/>
      <c r="D11" s="183">
        <v>1311000</v>
      </c>
      <c r="E11" s="183">
        <v>1826200</v>
      </c>
      <c r="F11"/>
      <c r="G11" s="166">
        <v>515200</v>
      </c>
      <c r="H11" s="166">
        <v>1311000</v>
      </c>
      <c r="I11" s="171"/>
    </row>
    <row r="12" spans="1:11" x14ac:dyDescent="0.3">
      <c r="A12" s="3" t="s">
        <v>298</v>
      </c>
      <c r="B12" s="183">
        <v>13271900</v>
      </c>
      <c r="C12" s="183"/>
      <c r="D12" s="183">
        <v>1587000</v>
      </c>
      <c r="E12" s="183">
        <v>14858900</v>
      </c>
      <c r="G12" s="166">
        <v>13271900</v>
      </c>
      <c r="H12" s="168">
        <f>1140800+I12</f>
        <v>1587000</v>
      </c>
      <c r="I12" s="167">
        <v>446200</v>
      </c>
    </row>
    <row r="13" spans="1:11" x14ac:dyDescent="0.3">
      <c r="A13" s="3" t="s">
        <v>575</v>
      </c>
      <c r="B13" s="1">
        <v>150000</v>
      </c>
      <c r="C13" s="1"/>
      <c r="D13" s="1">
        <v>150000</v>
      </c>
      <c r="E13" s="183">
        <v>300000</v>
      </c>
      <c r="G13" s="162">
        <v>150000</v>
      </c>
      <c r="H13" s="167">
        <f>100000+I13</f>
        <v>150000</v>
      </c>
      <c r="I13" s="167">
        <v>50000</v>
      </c>
    </row>
    <row r="14" spans="1:11" x14ac:dyDescent="0.3">
      <c r="A14" s="182" t="s">
        <v>576</v>
      </c>
      <c r="B14" s="181"/>
      <c r="C14" s="181"/>
      <c r="D14" s="181">
        <v>434400</v>
      </c>
      <c r="E14" s="181">
        <v>434400</v>
      </c>
      <c r="G14" s="162">
        <v>0</v>
      </c>
      <c r="H14" s="162">
        <v>434400</v>
      </c>
    </row>
    <row r="15" spans="1:11" x14ac:dyDescent="0.3">
      <c r="A15" s="182" t="s">
        <v>574</v>
      </c>
      <c r="B15" s="181">
        <v>150000</v>
      </c>
      <c r="C15" s="181"/>
      <c r="D15" s="181">
        <v>2927900</v>
      </c>
      <c r="E15" s="181">
        <v>3077900</v>
      </c>
      <c r="G15" s="162">
        <v>150000</v>
      </c>
      <c r="H15" s="162">
        <v>2927900</v>
      </c>
    </row>
    <row r="16" spans="1:11" x14ac:dyDescent="0.3">
      <c r="A16" s="182" t="s">
        <v>235</v>
      </c>
      <c r="B16" s="181">
        <v>1022300</v>
      </c>
      <c r="C16" s="181"/>
      <c r="D16" s="181">
        <v>434400</v>
      </c>
      <c r="E16" s="181">
        <v>1456700</v>
      </c>
      <c r="G16" s="162">
        <v>1022300</v>
      </c>
      <c r="H16" s="162">
        <v>434400</v>
      </c>
    </row>
    <row r="17" spans="1:11" x14ac:dyDescent="0.3">
      <c r="A17" s="182" t="s">
        <v>465</v>
      </c>
      <c r="B17" s="181"/>
      <c r="C17" s="181"/>
      <c r="D17" s="181">
        <v>50000</v>
      </c>
      <c r="E17" s="181">
        <v>50000</v>
      </c>
      <c r="G17" s="162">
        <v>0</v>
      </c>
      <c r="H17" s="162">
        <v>50000</v>
      </c>
    </row>
    <row r="18" spans="1:11" x14ac:dyDescent="0.3">
      <c r="A18" s="170" t="s">
        <v>470</v>
      </c>
      <c r="B18" s="1">
        <v>330620000</v>
      </c>
      <c r="C18" s="1"/>
      <c r="D18" s="1">
        <v>62007120</v>
      </c>
      <c r="E18" s="1">
        <v>392627120</v>
      </c>
      <c r="G18" s="166">
        <v>330620000</v>
      </c>
      <c r="H18" s="161">
        <f>60359000+312000+1500000</f>
        <v>62171000</v>
      </c>
      <c r="J18" s="1" t="e">
        <f>H18-GETPIVOTDATA("จำนวนเงิน",$A$3,"หน่วยงาน","สำนักงานอธิการบดี","ประเภท","เงินรายได้")</f>
        <v>#REF!</v>
      </c>
    </row>
    <row r="19" spans="1:11" x14ac:dyDescent="0.3">
      <c r="A19" s="182" t="s">
        <v>579</v>
      </c>
      <c r="B19" s="181">
        <v>4480300</v>
      </c>
      <c r="C19" s="181"/>
      <c r="D19" s="181">
        <v>1150000</v>
      </c>
      <c r="E19" s="181">
        <v>5630300</v>
      </c>
      <c r="G19" s="162">
        <v>4480300</v>
      </c>
      <c r="H19" s="162">
        <v>1150000</v>
      </c>
    </row>
    <row r="20" spans="1:11" x14ac:dyDescent="0.3">
      <c r="A20" s="182" t="s">
        <v>577</v>
      </c>
      <c r="B20" s="181">
        <v>200000</v>
      </c>
      <c r="C20" s="181"/>
      <c r="D20" s="181">
        <v>1145000</v>
      </c>
      <c r="E20" s="181">
        <v>1345000</v>
      </c>
      <c r="G20" s="162">
        <v>200000</v>
      </c>
      <c r="H20" s="162">
        <v>1145000</v>
      </c>
    </row>
    <row r="21" spans="1:11" x14ac:dyDescent="0.3">
      <c r="A21" s="182" t="s">
        <v>257</v>
      </c>
      <c r="B21" s="181"/>
      <c r="C21" s="181"/>
      <c r="D21" s="181">
        <v>140000</v>
      </c>
      <c r="E21" s="181">
        <v>140000</v>
      </c>
      <c r="G21" s="162"/>
      <c r="H21" s="162">
        <v>140000</v>
      </c>
    </row>
    <row r="22" spans="1:11" x14ac:dyDescent="0.3">
      <c r="A22" s="3" t="s">
        <v>589</v>
      </c>
      <c r="B22" s="1"/>
      <c r="C22" s="1">
        <v>43810800</v>
      </c>
      <c r="D22" s="1"/>
      <c r="E22" s="1">
        <v>43810800</v>
      </c>
    </row>
    <row r="23" spans="1:11" x14ac:dyDescent="0.3">
      <c r="A23" s="3" t="s">
        <v>468</v>
      </c>
      <c r="B23" s="1">
        <v>385176900</v>
      </c>
      <c r="C23" s="1">
        <v>43810800</v>
      </c>
      <c r="D23" s="1">
        <v>119678100</v>
      </c>
      <c r="E23" s="1">
        <v>548665800</v>
      </c>
      <c r="G23" s="173">
        <f ca="1">SUM(G5:G23)</f>
        <v>385176900</v>
      </c>
      <c r="H23" s="173">
        <f>SUM(H5:H22)+I4</f>
        <v>119678100</v>
      </c>
      <c r="I23" s="172">
        <f>SUM(I5:I22)</f>
        <v>496200</v>
      </c>
      <c r="K23" s="1"/>
    </row>
    <row r="25" spans="1:11" x14ac:dyDescent="0.3">
      <c r="C25" s="174" t="e">
        <f>GETPIVOTDATA("จำนวนเงิน",$A$3,"หน่วยงาน","ครุศาสตร์","ประเภท","เงินรายได้")+GETPIVOTDATA("จำนวนเงิน",$A$3,"หน่วยงาน","บัณฑิตวิทยาลัย","ประเภท","เงินรายได้")+GETPIVOTDATA("จำนวนเงิน",$A$3,"หน่วยงาน","มนุษยศาสตร์ฯ","ประเภท","เงินรายได้")+GETPIVOTDATA("จำนวนเงิน",$A$3,"หน่วยงาน","สำนักงานอธิการบดี","ประเภท","เงินรายได้")</f>
        <v>#REF!</v>
      </c>
      <c r="D25" s="175"/>
      <c r="E25" s="175"/>
      <c r="F25" s="175"/>
      <c r="G25" s="176"/>
      <c r="H25" s="177">
        <f>H18+H9+H7+H5+I4</f>
        <v>74371300</v>
      </c>
    </row>
    <row r="26" spans="1:11" x14ac:dyDescent="0.3">
      <c r="C26" s="178"/>
      <c r="D26" s="175"/>
      <c r="E26" s="175"/>
      <c r="F26" s="175"/>
      <c r="G26" s="177"/>
      <c r="H26" s="179"/>
    </row>
    <row r="27" spans="1:11" x14ac:dyDescent="0.3">
      <c r="C27" s="1"/>
    </row>
  </sheetData>
  <mergeCells count="1">
    <mergeCell ref="G3:H3"/>
  </mergeCells>
  <pageMargins left="0" right="0" top="0.74803149606299213" bottom="0.74803149606299213" header="0.31496062992125984" footer="0.31496062992125984"/>
  <pageSetup orientation="landscape" horizontalDpi="4294967295" verticalDpi="4294967295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F1821-D516-4B49-B92D-EFC4759437EE}">
  <dimension ref="A1:A3"/>
  <sheetViews>
    <sheetView workbookViewId="0">
      <selection activeCell="A3" sqref="A3"/>
    </sheetView>
  </sheetViews>
  <sheetFormatPr defaultRowHeight="16.5" x14ac:dyDescent="0.3"/>
  <cols>
    <col min="1" max="1" width="21.75" customWidth="1"/>
  </cols>
  <sheetData>
    <row r="1" spans="1:1" x14ac:dyDescent="0.3">
      <c r="A1" t="s">
        <v>471</v>
      </c>
    </row>
    <row r="2" spans="1:1" x14ac:dyDescent="0.3">
      <c r="A2" t="s">
        <v>592</v>
      </c>
    </row>
    <row r="3" spans="1:1" x14ac:dyDescent="0.3">
      <c r="A3" t="s">
        <v>593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9C001-1C69-405E-B12F-63058253670A}">
  <dimension ref="A1:B14"/>
  <sheetViews>
    <sheetView zoomScale="145" zoomScaleNormal="145" workbookViewId="0">
      <selection activeCell="B19" sqref="B19"/>
    </sheetView>
  </sheetViews>
  <sheetFormatPr defaultRowHeight="16.5" x14ac:dyDescent="0.3"/>
  <cols>
    <col min="1" max="1" width="17.875" customWidth="1"/>
    <col min="2" max="2" width="79.125" customWidth="1"/>
  </cols>
  <sheetData>
    <row r="1" spans="1:2" ht="16.5" customHeight="1" x14ac:dyDescent="0.3">
      <c r="B1" s="47" t="s">
        <v>475</v>
      </c>
    </row>
    <row r="2" spans="1:2" ht="16.5" customHeight="1" x14ac:dyDescent="0.3">
      <c r="B2" s="47" t="s">
        <v>137</v>
      </c>
    </row>
    <row r="3" spans="1:2" ht="16.5" customHeight="1" x14ac:dyDescent="0.3">
      <c r="B3" s="198" t="s">
        <v>40</v>
      </c>
    </row>
    <row r="4" spans="1:2" ht="16.5" customHeight="1" x14ac:dyDescent="0.3">
      <c r="B4" s="198" t="s">
        <v>41</v>
      </c>
    </row>
    <row r="5" spans="1:2" ht="16.5" customHeight="1" x14ac:dyDescent="0.3">
      <c r="A5" s="197" t="s">
        <v>623</v>
      </c>
      <c r="B5" s="199" t="s">
        <v>622</v>
      </c>
    </row>
    <row r="6" spans="1:2" ht="16.5" customHeight="1" x14ac:dyDescent="0.3">
      <c r="A6" s="197" t="s">
        <v>625</v>
      </c>
      <c r="B6" s="199" t="s">
        <v>624</v>
      </c>
    </row>
    <row r="7" spans="1:2" ht="16.5" customHeight="1" x14ac:dyDescent="0.3">
      <c r="B7" s="198" t="s">
        <v>138</v>
      </c>
    </row>
    <row r="8" spans="1:2" ht="16.5" customHeight="1" x14ac:dyDescent="0.3">
      <c r="B8" s="198" t="s">
        <v>43</v>
      </c>
    </row>
    <row r="9" spans="1:2" ht="16.5" customHeight="1" x14ac:dyDescent="0.3">
      <c r="B9" s="198" t="s">
        <v>47</v>
      </c>
    </row>
    <row r="10" spans="1:2" ht="16.5" customHeight="1" x14ac:dyDescent="0.3">
      <c r="B10" s="198" t="s">
        <v>48</v>
      </c>
    </row>
    <row r="11" spans="1:2" ht="16.5" customHeight="1" x14ac:dyDescent="0.3">
      <c r="B11" s="198" t="s">
        <v>49</v>
      </c>
    </row>
    <row r="12" spans="1:2" ht="16.5" customHeight="1" x14ac:dyDescent="0.3">
      <c r="B12" s="198" t="s">
        <v>52</v>
      </c>
    </row>
    <row r="13" spans="1:2" ht="16.5" customHeight="1" x14ac:dyDescent="0.3">
      <c r="B13" s="47" t="s">
        <v>53</v>
      </c>
    </row>
    <row r="14" spans="1:2" ht="16.5" customHeight="1" x14ac:dyDescent="0.3">
      <c r="B14" s="198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66925-9176-47B0-852C-24EA8ACADD5C}">
  <dimension ref="A1:C76"/>
  <sheetViews>
    <sheetView topLeftCell="A9" zoomScale="130" zoomScaleNormal="130" zoomScalePageLayoutView="145" workbookViewId="0">
      <selection activeCell="F14" sqref="F14"/>
    </sheetView>
  </sheetViews>
  <sheetFormatPr defaultColWidth="9.125" defaultRowHeight="21" customHeight="1" x14ac:dyDescent="0.5"/>
  <cols>
    <col min="1" max="1" width="6.375" style="124" customWidth="1"/>
    <col min="2" max="2" width="33.375" style="123" customWidth="1"/>
    <col min="3" max="3" width="66.875" style="123" customWidth="1"/>
    <col min="4" max="16384" width="9.125" style="123"/>
  </cols>
  <sheetData>
    <row r="1" spans="1:3" ht="65.25" x14ac:dyDescent="0.5">
      <c r="A1" s="124">
        <v>1.1000000000000001</v>
      </c>
      <c r="B1" s="125" t="s">
        <v>141</v>
      </c>
      <c r="C1" s="126" t="s">
        <v>499</v>
      </c>
    </row>
    <row r="2" spans="1:3" ht="42.75" customHeight="1" x14ac:dyDescent="0.5">
      <c r="A2" s="124">
        <v>1.2</v>
      </c>
      <c r="B2" s="125" t="s">
        <v>142</v>
      </c>
      <c r="C2" s="127" t="s">
        <v>500</v>
      </c>
    </row>
    <row r="3" spans="1:3" ht="108.75" x14ac:dyDescent="0.5">
      <c r="A3" s="124">
        <v>1.3</v>
      </c>
      <c r="B3" s="125" t="s">
        <v>143</v>
      </c>
      <c r="C3" s="126" t="s">
        <v>501</v>
      </c>
    </row>
    <row r="4" spans="1:3" ht="108.75" x14ac:dyDescent="0.5">
      <c r="A4" s="124">
        <v>1.4</v>
      </c>
      <c r="B4" s="125" t="s">
        <v>144</v>
      </c>
      <c r="C4" s="126" t="s">
        <v>502</v>
      </c>
    </row>
    <row r="5" spans="1:3" ht="43.5" x14ac:dyDescent="0.5">
      <c r="A5" s="124">
        <v>2.1</v>
      </c>
      <c r="B5" s="125" t="s">
        <v>145</v>
      </c>
      <c r="C5" s="126" t="s">
        <v>503</v>
      </c>
    </row>
    <row r="6" spans="1:3" ht="65.25" x14ac:dyDescent="0.5">
      <c r="A6" s="124">
        <v>2.2000000000000002</v>
      </c>
      <c r="B6" s="125" t="s">
        <v>146</v>
      </c>
      <c r="C6" s="126" t="s">
        <v>504</v>
      </c>
    </row>
    <row r="7" spans="1:3" ht="87" x14ac:dyDescent="0.5">
      <c r="A7" s="124">
        <v>2.2999999999999998</v>
      </c>
      <c r="B7" s="125" t="s">
        <v>147</v>
      </c>
      <c r="C7" s="126" t="s">
        <v>505</v>
      </c>
    </row>
    <row r="8" spans="1:3" ht="65.25" x14ac:dyDescent="0.5">
      <c r="A8" s="124">
        <v>2.4</v>
      </c>
      <c r="B8" s="125" t="s">
        <v>148</v>
      </c>
      <c r="C8" s="126" t="s">
        <v>506</v>
      </c>
    </row>
    <row r="9" spans="1:3" ht="108.75" x14ac:dyDescent="0.5">
      <c r="A9" s="124">
        <v>2.5</v>
      </c>
      <c r="B9" s="125" t="s">
        <v>149</v>
      </c>
      <c r="C9" s="126" t="s">
        <v>507</v>
      </c>
    </row>
    <row r="10" spans="1:3" ht="41.25" customHeight="1" x14ac:dyDescent="0.5">
      <c r="A10" s="124">
        <v>3.1</v>
      </c>
      <c r="B10" s="125" t="s">
        <v>150</v>
      </c>
      <c r="C10" s="126" t="s">
        <v>508</v>
      </c>
    </row>
    <row r="11" spans="1:3" ht="42" customHeight="1" x14ac:dyDescent="0.5">
      <c r="A11" s="124">
        <v>3.2</v>
      </c>
      <c r="B11" s="125" t="s">
        <v>151</v>
      </c>
      <c r="C11" s="126" t="s">
        <v>509</v>
      </c>
    </row>
    <row r="12" spans="1:3" ht="130.5" x14ac:dyDescent="0.5">
      <c r="A12" s="124">
        <v>3.3</v>
      </c>
      <c r="B12" s="125" t="s">
        <v>152</v>
      </c>
      <c r="C12" s="126" t="s">
        <v>510</v>
      </c>
    </row>
    <row r="13" spans="1:3" ht="21" customHeight="1" x14ac:dyDescent="0.5">
      <c r="A13" s="124">
        <v>4.0999999999999996</v>
      </c>
      <c r="B13" s="125" t="s">
        <v>153</v>
      </c>
      <c r="C13" s="126" t="s">
        <v>511</v>
      </c>
    </row>
    <row r="14" spans="1:3" ht="41.25" customHeight="1" x14ac:dyDescent="0.5">
      <c r="A14" s="124">
        <v>4.2</v>
      </c>
      <c r="B14" s="125" t="s">
        <v>154</v>
      </c>
      <c r="C14" s="126" t="s">
        <v>512</v>
      </c>
    </row>
    <row r="15" spans="1:3" ht="108.75" x14ac:dyDescent="0.5">
      <c r="A15" s="124">
        <v>4.3</v>
      </c>
      <c r="B15" s="125" t="s">
        <v>155</v>
      </c>
      <c r="C15" s="126" t="s">
        <v>513</v>
      </c>
    </row>
    <row r="16" spans="1:3" ht="41.25" customHeight="1" x14ac:dyDescent="0.5">
      <c r="A16" s="124">
        <v>4.4000000000000004</v>
      </c>
      <c r="B16" s="125" t="s">
        <v>156</v>
      </c>
      <c r="C16" s="126" t="s">
        <v>514</v>
      </c>
    </row>
    <row r="17" spans="1:3" ht="41.25" customHeight="1" x14ac:dyDescent="0.5">
      <c r="A17" s="124">
        <v>5.0999999999999996</v>
      </c>
      <c r="B17" s="125" t="s">
        <v>157</v>
      </c>
      <c r="C17" s="126" t="s">
        <v>515</v>
      </c>
    </row>
    <row r="18" spans="1:3" ht="21" customHeight="1" x14ac:dyDescent="0.5">
      <c r="A18" s="124">
        <v>5.2</v>
      </c>
      <c r="B18" s="125" t="s">
        <v>158</v>
      </c>
      <c r="C18" s="126" t="s">
        <v>516</v>
      </c>
    </row>
    <row r="19" spans="1:3" ht="108.75" x14ac:dyDescent="0.5">
      <c r="A19" s="124">
        <v>5.3</v>
      </c>
      <c r="B19" s="125" t="s">
        <v>159</v>
      </c>
      <c r="C19" s="126" t="s">
        <v>517</v>
      </c>
    </row>
    <row r="20" spans="1:3" ht="41.25" customHeight="1" x14ac:dyDescent="0.5">
      <c r="A20" s="124">
        <v>5.4</v>
      </c>
      <c r="B20" s="125" t="s">
        <v>160</v>
      </c>
      <c r="C20" s="126" t="s">
        <v>518</v>
      </c>
    </row>
    <row r="21" spans="1:3" ht="41.25" customHeight="1" x14ac:dyDescent="0.5">
      <c r="A21" s="124">
        <v>5.5</v>
      </c>
      <c r="B21" s="125" t="s">
        <v>161</v>
      </c>
      <c r="C21" s="126" t="s">
        <v>519</v>
      </c>
    </row>
    <row r="22" spans="1:3" ht="108.75" x14ac:dyDescent="0.5">
      <c r="A22" s="124">
        <v>5.6</v>
      </c>
      <c r="B22" s="125" t="s">
        <v>162</v>
      </c>
      <c r="C22" s="126" t="s">
        <v>520</v>
      </c>
    </row>
    <row r="23" spans="1:3" ht="20.25" customHeight="1" x14ac:dyDescent="0.5">
      <c r="A23" s="124">
        <v>6.1</v>
      </c>
      <c r="B23" s="125" t="s">
        <v>163</v>
      </c>
      <c r="C23" s="126" t="s">
        <v>521</v>
      </c>
    </row>
    <row r="24" spans="1:3" ht="65.25" x14ac:dyDescent="0.5">
      <c r="A24" s="124">
        <v>6.2</v>
      </c>
      <c r="B24" s="125" t="s">
        <v>164</v>
      </c>
      <c r="C24" s="126" t="s">
        <v>522</v>
      </c>
    </row>
    <row r="25" spans="1:3" ht="65.25" x14ac:dyDescent="0.5">
      <c r="A25" s="124">
        <v>6.3</v>
      </c>
      <c r="B25" s="125" t="s">
        <v>165</v>
      </c>
      <c r="C25" s="126" t="s">
        <v>523</v>
      </c>
    </row>
    <row r="26" spans="1:3" ht="43.5" x14ac:dyDescent="0.5">
      <c r="A26" s="124">
        <v>6.4</v>
      </c>
      <c r="B26" s="125" t="s">
        <v>166</v>
      </c>
      <c r="C26" s="126" t="s">
        <v>524</v>
      </c>
    </row>
    <row r="27" spans="1:3" ht="87" x14ac:dyDescent="0.5">
      <c r="A27" s="124">
        <v>6.5</v>
      </c>
      <c r="B27" s="125" t="s">
        <v>167</v>
      </c>
      <c r="C27" s="126" t="s">
        <v>525</v>
      </c>
    </row>
    <row r="28" spans="1:3" ht="43.5" x14ac:dyDescent="0.5">
      <c r="A28" s="124">
        <v>7.1</v>
      </c>
      <c r="B28" s="125" t="s">
        <v>168</v>
      </c>
      <c r="C28" s="126" t="s">
        <v>526</v>
      </c>
    </row>
    <row r="29" spans="1:3" ht="108.75" x14ac:dyDescent="0.5">
      <c r="A29" s="124">
        <v>7.2</v>
      </c>
      <c r="B29" s="125" t="s">
        <v>169</v>
      </c>
      <c r="C29" s="126" t="s">
        <v>527</v>
      </c>
    </row>
    <row r="30" spans="1:3" ht="21" customHeight="1" x14ac:dyDescent="0.5">
      <c r="A30" s="124">
        <v>7.3</v>
      </c>
      <c r="B30" s="125" t="s">
        <v>170</v>
      </c>
      <c r="C30" s="126" t="s">
        <v>528</v>
      </c>
    </row>
    <row r="31" spans="1:3" ht="130.5" x14ac:dyDescent="0.5">
      <c r="A31" s="124">
        <v>7.4</v>
      </c>
      <c r="B31" s="125" t="s">
        <v>171</v>
      </c>
      <c r="C31" s="126" t="s">
        <v>529</v>
      </c>
    </row>
    <row r="32" spans="1:3" ht="43.5" x14ac:dyDescent="0.5">
      <c r="A32" s="124">
        <v>7.5</v>
      </c>
      <c r="B32" s="125" t="s">
        <v>172</v>
      </c>
      <c r="C32" s="126" t="s">
        <v>530</v>
      </c>
    </row>
    <row r="33" spans="1:3" ht="21" customHeight="1" x14ac:dyDescent="0.5">
      <c r="A33" s="124">
        <v>8.1</v>
      </c>
      <c r="B33" s="125" t="s">
        <v>173</v>
      </c>
      <c r="C33" s="126" t="s">
        <v>531</v>
      </c>
    </row>
    <row r="34" spans="1:3" ht="130.5" x14ac:dyDescent="0.5">
      <c r="A34" s="124">
        <v>8.1999999999999993</v>
      </c>
      <c r="B34" s="125" t="s">
        <v>174</v>
      </c>
      <c r="C34" s="126" t="s">
        <v>532</v>
      </c>
    </row>
    <row r="35" spans="1:3" ht="41.25" customHeight="1" x14ac:dyDescent="0.5">
      <c r="A35" s="124">
        <v>8.3000000000000007</v>
      </c>
      <c r="B35" s="125" t="s">
        <v>175</v>
      </c>
      <c r="C35" s="126" t="s">
        <v>533</v>
      </c>
    </row>
    <row r="36" spans="1:3" ht="41.25" customHeight="1" x14ac:dyDescent="0.5">
      <c r="A36" s="124">
        <v>8.4</v>
      </c>
      <c r="B36" s="125" t="s">
        <v>176</v>
      </c>
      <c r="C36" s="126" t="s">
        <v>534</v>
      </c>
    </row>
    <row r="37" spans="1:3" ht="21" customHeight="1" x14ac:dyDescent="0.5">
      <c r="A37" s="124">
        <v>8.5</v>
      </c>
      <c r="B37" s="125" t="s">
        <v>177</v>
      </c>
      <c r="C37" s="126" t="s">
        <v>535</v>
      </c>
    </row>
    <row r="38" spans="1:3" ht="21" customHeight="1" x14ac:dyDescent="0.5">
      <c r="A38" s="124">
        <v>9.1</v>
      </c>
      <c r="B38" s="125" t="s">
        <v>178</v>
      </c>
      <c r="C38" s="126" t="s">
        <v>536</v>
      </c>
    </row>
    <row r="39" spans="1:3" ht="20.25" customHeight="1" x14ac:dyDescent="0.5">
      <c r="A39" s="124">
        <v>9.1999999999999993</v>
      </c>
      <c r="B39" s="125" t="s">
        <v>179</v>
      </c>
      <c r="C39" s="126" t="s">
        <v>537</v>
      </c>
    </row>
    <row r="40" spans="1:3" ht="43.5" x14ac:dyDescent="0.5">
      <c r="A40" s="124">
        <v>9.3000000000000007</v>
      </c>
      <c r="B40" s="125" t="s">
        <v>180</v>
      </c>
      <c r="C40" s="126" t="s">
        <v>538</v>
      </c>
    </row>
    <row r="41" spans="1:3" ht="41.25" customHeight="1" x14ac:dyDescent="0.5">
      <c r="A41" s="124">
        <v>9.4</v>
      </c>
      <c r="B41" s="125" t="s">
        <v>181</v>
      </c>
      <c r="C41" s="126" t="s">
        <v>539</v>
      </c>
    </row>
    <row r="42" spans="1:3" ht="20.25" customHeight="1" x14ac:dyDescent="0.5">
      <c r="A42" s="124">
        <v>10.1</v>
      </c>
      <c r="B42" s="125" t="s">
        <v>182</v>
      </c>
      <c r="C42" s="126" t="s">
        <v>540</v>
      </c>
    </row>
    <row r="43" spans="1:3" ht="20.25" customHeight="1" x14ac:dyDescent="0.5">
      <c r="A43" s="124">
        <v>10.199999999999999</v>
      </c>
      <c r="B43" s="125" t="s">
        <v>183</v>
      </c>
      <c r="C43" s="126" t="s">
        <v>541</v>
      </c>
    </row>
    <row r="44" spans="1:3" ht="21" customHeight="1" x14ac:dyDescent="0.5">
      <c r="A44" s="124">
        <v>10.3</v>
      </c>
      <c r="B44" s="125" t="s">
        <v>184</v>
      </c>
      <c r="C44" s="126" t="s">
        <v>542</v>
      </c>
    </row>
    <row r="45" spans="1:3" ht="20.25" customHeight="1" x14ac:dyDescent="0.5">
      <c r="A45" s="124">
        <v>10.4</v>
      </c>
      <c r="B45" s="125" t="s">
        <v>185</v>
      </c>
      <c r="C45" s="126" t="s">
        <v>543</v>
      </c>
    </row>
    <row r="46" spans="1:3" ht="20.25" customHeight="1" x14ac:dyDescent="0.5">
      <c r="A46" s="124">
        <v>10.5</v>
      </c>
      <c r="B46" s="125" t="s">
        <v>186</v>
      </c>
      <c r="C46" s="126" t="s">
        <v>544</v>
      </c>
    </row>
    <row r="47" spans="1:3" ht="130.5" x14ac:dyDescent="0.5">
      <c r="A47" s="124">
        <v>10.6</v>
      </c>
      <c r="B47" s="125" t="s">
        <v>187</v>
      </c>
      <c r="C47" s="126" t="s">
        <v>545</v>
      </c>
    </row>
    <row r="48" spans="1:3" ht="21" customHeight="1" x14ac:dyDescent="0.5">
      <c r="A48" s="124">
        <v>11.1</v>
      </c>
      <c r="B48" s="125" t="s">
        <v>188</v>
      </c>
      <c r="C48" s="126" t="s">
        <v>540</v>
      </c>
    </row>
    <row r="49" spans="1:3" ht="108.75" x14ac:dyDescent="0.5">
      <c r="A49" s="124">
        <v>11.2</v>
      </c>
      <c r="B49" s="125" t="s">
        <v>189</v>
      </c>
      <c r="C49" s="126" t="s">
        <v>546</v>
      </c>
    </row>
    <row r="50" spans="1:3" ht="41.25" customHeight="1" x14ac:dyDescent="0.5">
      <c r="A50" s="124">
        <v>11.3</v>
      </c>
      <c r="B50" s="125" t="s">
        <v>190</v>
      </c>
      <c r="C50" s="126" t="s">
        <v>547</v>
      </c>
    </row>
    <row r="51" spans="1:3" ht="130.5" x14ac:dyDescent="0.5">
      <c r="A51" s="124">
        <v>11.4</v>
      </c>
      <c r="B51" s="125" t="s">
        <v>191</v>
      </c>
      <c r="C51" s="126" t="s">
        <v>548</v>
      </c>
    </row>
    <row r="52" spans="1:3" ht="21" customHeight="1" x14ac:dyDescent="0.5">
      <c r="A52" s="124">
        <v>12.1</v>
      </c>
      <c r="B52" s="125" t="s">
        <v>192</v>
      </c>
      <c r="C52" s="126" t="s">
        <v>540</v>
      </c>
    </row>
    <row r="53" spans="1:3" ht="108.75" x14ac:dyDescent="0.5">
      <c r="A53" s="124">
        <v>12.2</v>
      </c>
      <c r="B53" s="125" t="s">
        <v>193</v>
      </c>
      <c r="C53" s="126" t="s">
        <v>549</v>
      </c>
    </row>
    <row r="54" spans="1:3" ht="42" customHeight="1" x14ac:dyDescent="0.5">
      <c r="A54" s="124">
        <v>12.3</v>
      </c>
      <c r="B54" s="125" t="s">
        <v>194</v>
      </c>
      <c r="C54" s="126" t="s">
        <v>550</v>
      </c>
    </row>
    <row r="55" spans="1:3" ht="42" customHeight="1" x14ac:dyDescent="0.5">
      <c r="A55" s="124">
        <v>12.4</v>
      </c>
      <c r="B55" s="125" t="s">
        <v>195</v>
      </c>
      <c r="C55" s="126" t="s">
        <v>551</v>
      </c>
    </row>
    <row r="56" spans="1:3" ht="20.25" customHeight="1" x14ac:dyDescent="0.5">
      <c r="A56" s="124">
        <v>13.1</v>
      </c>
      <c r="B56" s="125" t="s">
        <v>196</v>
      </c>
      <c r="C56" s="126" t="s">
        <v>540</v>
      </c>
    </row>
    <row r="57" spans="1:3" ht="41.25" customHeight="1" x14ac:dyDescent="0.5">
      <c r="A57" s="124">
        <v>13.2</v>
      </c>
      <c r="B57" s="125" t="s">
        <v>197</v>
      </c>
      <c r="C57" s="126" t="s">
        <v>552</v>
      </c>
    </row>
    <row r="58" spans="1:3" ht="126" customHeight="1" x14ac:dyDescent="0.5">
      <c r="A58" s="124">
        <v>13.3</v>
      </c>
      <c r="B58" s="125" t="s">
        <v>198</v>
      </c>
      <c r="C58" s="126" t="s">
        <v>553</v>
      </c>
    </row>
    <row r="59" spans="1:3" ht="63" customHeight="1" x14ac:dyDescent="0.5">
      <c r="A59" s="124">
        <v>13.4</v>
      </c>
      <c r="B59" s="125" t="s">
        <v>199</v>
      </c>
      <c r="C59" s="126" t="s">
        <v>554</v>
      </c>
    </row>
    <row r="60" spans="1:3" ht="41.25" customHeight="1" x14ac:dyDescent="0.5">
      <c r="A60" s="124">
        <v>14.1</v>
      </c>
      <c r="B60" s="125" t="s">
        <v>200</v>
      </c>
      <c r="C60" s="126" t="s">
        <v>555</v>
      </c>
    </row>
    <row r="61" spans="1:3" ht="61.5" customHeight="1" x14ac:dyDescent="0.5">
      <c r="A61" s="124">
        <v>14.2</v>
      </c>
      <c r="B61" s="125" t="s">
        <v>201</v>
      </c>
      <c r="C61" s="126" t="s">
        <v>556</v>
      </c>
    </row>
    <row r="62" spans="1:3" ht="108.75" x14ac:dyDescent="0.5">
      <c r="A62" s="124">
        <v>14.3</v>
      </c>
      <c r="B62" s="125" t="s">
        <v>202</v>
      </c>
      <c r="C62" s="126" t="s">
        <v>557</v>
      </c>
    </row>
    <row r="63" spans="1:3" ht="65.25" x14ac:dyDescent="0.5">
      <c r="A63" s="124">
        <v>14.4</v>
      </c>
      <c r="B63" s="125" t="s">
        <v>203</v>
      </c>
      <c r="C63" s="126" t="s">
        <v>558</v>
      </c>
    </row>
    <row r="64" spans="1:3" ht="130.5" x14ac:dyDescent="0.5">
      <c r="A64" s="124">
        <v>14.5</v>
      </c>
      <c r="B64" s="125" t="s">
        <v>204</v>
      </c>
      <c r="C64" s="126" t="s">
        <v>559</v>
      </c>
    </row>
    <row r="65" spans="1:3" ht="41.25" customHeight="1" x14ac:dyDescent="0.5">
      <c r="A65" s="124">
        <v>15.1</v>
      </c>
      <c r="B65" s="125" t="s">
        <v>205</v>
      </c>
      <c r="C65" s="126" t="s">
        <v>560</v>
      </c>
    </row>
    <row r="66" spans="1:3" ht="105" customHeight="1" x14ac:dyDescent="0.5">
      <c r="A66" s="124">
        <v>15.2</v>
      </c>
      <c r="B66" s="125" t="s">
        <v>206</v>
      </c>
      <c r="C66" s="126" t="s">
        <v>561</v>
      </c>
    </row>
    <row r="67" spans="1:3" ht="130.5" x14ac:dyDescent="0.5">
      <c r="A67" s="124">
        <v>15.3</v>
      </c>
      <c r="B67" s="125" t="s">
        <v>207</v>
      </c>
      <c r="C67" s="126" t="s">
        <v>562</v>
      </c>
    </row>
    <row r="68" spans="1:3" ht="65.25" x14ac:dyDescent="0.5">
      <c r="A68" s="124">
        <v>15.4</v>
      </c>
      <c r="B68" s="125" t="s">
        <v>208</v>
      </c>
      <c r="C68" s="126" t="s">
        <v>563</v>
      </c>
    </row>
    <row r="69" spans="1:3" ht="20.25" customHeight="1" x14ac:dyDescent="0.5">
      <c r="A69" s="124">
        <v>16.100000000000001</v>
      </c>
      <c r="B69" s="125" t="s">
        <v>209</v>
      </c>
      <c r="C69" s="126" t="s">
        <v>540</v>
      </c>
    </row>
    <row r="70" spans="1:3" ht="152.25" x14ac:dyDescent="0.5">
      <c r="A70" s="124">
        <v>16.2</v>
      </c>
      <c r="B70" s="125" t="s">
        <v>210</v>
      </c>
      <c r="C70" s="126" t="s">
        <v>564</v>
      </c>
    </row>
    <row r="71" spans="1:3" ht="108.75" x14ac:dyDescent="0.5">
      <c r="A71" s="124">
        <v>16.3</v>
      </c>
      <c r="B71" s="125" t="s">
        <v>211</v>
      </c>
      <c r="C71" s="126" t="s">
        <v>565</v>
      </c>
    </row>
    <row r="72" spans="1:3" ht="41.25" customHeight="1" x14ac:dyDescent="0.5">
      <c r="A72" s="124">
        <v>16.399999999999999</v>
      </c>
      <c r="B72" s="125" t="s">
        <v>212</v>
      </c>
      <c r="C72" s="126" t="s">
        <v>566</v>
      </c>
    </row>
    <row r="73" spans="1:3" ht="41.25" customHeight="1" x14ac:dyDescent="0.5">
      <c r="A73" s="124">
        <v>17.100000000000001</v>
      </c>
      <c r="B73" s="125" t="s">
        <v>213</v>
      </c>
      <c r="C73" s="126" t="s">
        <v>567</v>
      </c>
    </row>
    <row r="74" spans="1:3" ht="130.5" x14ac:dyDescent="0.5">
      <c r="A74" s="124">
        <v>17.2</v>
      </c>
      <c r="B74" s="125" t="s">
        <v>214</v>
      </c>
      <c r="C74" s="126" t="s">
        <v>568</v>
      </c>
    </row>
    <row r="75" spans="1:3" ht="41.25" customHeight="1" x14ac:dyDescent="0.5">
      <c r="A75" s="124">
        <v>17.3</v>
      </c>
      <c r="B75" s="125" t="s">
        <v>215</v>
      </c>
      <c r="C75" s="126" t="s">
        <v>569</v>
      </c>
    </row>
    <row r="76" spans="1:3" ht="108.75" x14ac:dyDescent="0.5">
      <c r="A76" s="124">
        <v>17.399999999999999</v>
      </c>
      <c r="B76" s="125" t="s">
        <v>216</v>
      </c>
      <c r="C76" s="126" t="s">
        <v>570</v>
      </c>
    </row>
  </sheetData>
  <pageMargins left="0.33" right="0.19685039370078741" top="0.74803149606299213" bottom="0.1968503937007874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C9321-A144-430B-8508-5F53AB033EA4}">
  <sheetPr>
    <tabColor rgb="FF00B050"/>
  </sheetPr>
  <dimension ref="A2:F14"/>
  <sheetViews>
    <sheetView zoomScaleNormal="100" workbookViewId="0">
      <selection activeCell="B9" sqref="B9"/>
    </sheetView>
  </sheetViews>
  <sheetFormatPr defaultRowHeight="16.5" customHeight="1" x14ac:dyDescent="0.3"/>
  <cols>
    <col min="1" max="1" width="3.875" customWidth="1"/>
    <col min="2" max="2" width="58.5" style="200" customWidth="1"/>
    <col min="3" max="3" width="52.75" style="200" customWidth="1"/>
    <col min="4" max="4" width="39.75" style="3" customWidth="1"/>
    <col min="5" max="5" width="26.5" customWidth="1"/>
    <col min="6" max="6" width="37.25" customWidth="1"/>
  </cols>
  <sheetData>
    <row r="2" spans="1:6" ht="16.5" customHeight="1" x14ac:dyDescent="0.3">
      <c r="D2" s="187" t="s">
        <v>601</v>
      </c>
      <c r="E2" s="133"/>
    </row>
    <row r="3" spans="1:6" ht="16.5" customHeight="1" x14ac:dyDescent="0.3">
      <c r="B3" s="202" t="s">
        <v>626</v>
      </c>
      <c r="C3" s="202" t="s">
        <v>621</v>
      </c>
      <c r="D3" s="203" t="s">
        <v>602</v>
      </c>
      <c r="E3" s="204" t="s">
        <v>5</v>
      </c>
      <c r="F3" s="141" t="s">
        <v>4</v>
      </c>
    </row>
    <row r="4" spans="1:6" s="190" customFormat="1" ht="138" customHeight="1" x14ac:dyDescent="0.3">
      <c r="A4" s="190">
        <v>1</v>
      </c>
      <c r="B4" s="205" t="s">
        <v>627</v>
      </c>
      <c r="C4" s="206" t="s">
        <v>628</v>
      </c>
      <c r="D4" s="207" t="s">
        <v>645</v>
      </c>
      <c r="E4" s="222">
        <v>10964200</v>
      </c>
      <c r="F4" s="208" t="s">
        <v>604</v>
      </c>
    </row>
    <row r="5" spans="1:6" ht="240" customHeight="1" x14ac:dyDescent="0.3">
      <c r="A5" s="190">
        <v>2</v>
      </c>
      <c r="B5" s="205" t="s">
        <v>629</v>
      </c>
      <c r="C5" s="205" t="s">
        <v>630</v>
      </c>
      <c r="D5" s="207" t="s">
        <v>646</v>
      </c>
      <c r="E5" s="222">
        <v>10190900</v>
      </c>
      <c r="F5" s="209" t="s">
        <v>606</v>
      </c>
    </row>
    <row r="6" spans="1:6" s="190" customFormat="1" ht="58.5" customHeight="1" x14ac:dyDescent="0.3">
      <c r="A6" s="190">
        <v>3</v>
      </c>
      <c r="B6" s="208"/>
      <c r="C6" s="208" t="s">
        <v>631</v>
      </c>
      <c r="D6" s="207" t="s">
        <v>607</v>
      </c>
      <c r="E6" s="222">
        <v>991700</v>
      </c>
      <c r="F6" s="221" t="s">
        <v>608</v>
      </c>
    </row>
    <row r="7" spans="1:6" ht="100.5" customHeight="1" x14ac:dyDescent="0.3">
      <c r="A7" s="190">
        <v>4</v>
      </c>
      <c r="B7" s="205" t="s">
        <v>632</v>
      </c>
      <c r="C7" s="210" t="s">
        <v>475</v>
      </c>
      <c r="D7" s="207" t="s">
        <v>647</v>
      </c>
      <c r="E7" s="222">
        <v>3000000</v>
      </c>
      <c r="F7" s="209" t="s">
        <v>610</v>
      </c>
    </row>
    <row r="8" spans="1:6" ht="141.75" customHeight="1" x14ac:dyDescent="0.3">
      <c r="A8" s="190">
        <v>5</v>
      </c>
      <c r="B8" s="205" t="s">
        <v>633</v>
      </c>
      <c r="C8" s="210" t="s">
        <v>475</v>
      </c>
      <c r="D8" s="207" t="s">
        <v>648</v>
      </c>
      <c r="E8" s="222">
        <v>3488100</v>
      </c>
      <c r="F8" s="208" t="s">
        <v>612</v>
      </c>
    </row>
    <row r="9" spans="1:6" ht="67.5" customHeight="1" x14ac:dyDescent="0.3">
      <c r="A9" s="190">
        <v>6</v>
      </c>
      <c r="B9" s="210" t="s">
        <v>634</v>
      </c>
      <c r="C9" s="210" t="s">
        <v>475</v>
      </c>
      <c r="D9" s="207" t="s">
        <v>649</v>
      </c>
      <c r="E9" s="222">
        <v>2737500</v>
      </c>
      <c r="F9" s="209" t="s">
        <v>614</v>
      </c>
    </row>
    <row r="10" spans="1:6" ht="59.25" customHeight="1" x14ac:dyDescent="0.3">
      <c r="A10" s="190">
        <v>7</v>
      </c>
      <c r="B10" s="210" t="s">
        <v>635</v>
      </c>
      <c r="C10" s="205" t="s">
        <v>475</v>
      </c>
      <c r="D10" s="207" t="s">
        <v>650</v>
      </c>
      <c r="E10" s="222">
        <v>2200000</v>
      </c>
      <c r="F10" s="209" t="s">
        <v>616</v>
      </c>
    </row>
    <row r="11" spans="1:6" ht="78.75" customHeight="1" x14ac:dyDescent="0.3">
      <c r="A11">
        <v>8</v>
      </c>
      <c r="B11" s="210" t="s">
        <v>636</v>
      </c>
      <c r="C11" s="205" t="s">
        <v>588</v>
      </c>
      <c r="D11" s="207" t="s">
        <v>653</v>
      </c>
      <c r="E11" s="223">
        <v>5642200</v>
      </c>
      <c r="F11" s="209" t="s">
        <v>227</v>
      </c>
    </row>
    <row r="12" spans="1:6" ht="33" x14ac:dyDescent="0.3">
      <c r="A12">
        <v>9</v>
      </c>
      <c r="B12" s="210" t="s">
        <v>637</v>
      </c>
      <c r="C12" s="205" t="s">
        <v>657</v>
      </c>
      <c r="D12" s="211" t="s">
        <v>658</v>
      </c>
      <c r="E12" s="223">
        <v>2103400</v>
      </c>
      <c r="F12" s="209" t="s">
        <v>227</v>
      </c>
    </row>
    <row r="13" spans="1:6" ht="65.25" customHeight="1" x14ac:dyDescent="0.3">
      <c r="A13" s="190">
        <v>10</v>
      </c>
      <c r="B13" s="210" t="s">
        <v>638</v>
      </c>
      <c r="C13" s="205" t="s">
        <v>588</v>
      </c>
      <c r="D13" s="207" t="s">
        <v>619</v>
      </c>
      <c r="E13" s="224">
        <v>2492800</v>
      </c>
      <c r="F13" s="208" t="s">
        <v>620</v>
      </c>
    </row>
    <row r="14" spans="1:6" ht="16.5" customHeight="1" x14ac:dyDescent="0.3">
      <c r="B14" s="202"/>
      <c r="C14" s="202"/>
      <c r="D14" s="211"/>
      <c r="E14" s="212">
        <f>SUM(E4:E13)</f>
        <v>43810800</v>
      </c>
      <c r="F14" s="136"/>
    </row>
  </sheetData>
  <dataConsolidate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F6272-A3FE-4C34-B2BE-42F54220BDBE}">
  <dimension ref="A1:N110"/>
  <sheetViews>
    <sheetView showGridLines="0" tabSelected="1" zoomScale="115" zoomScaleNormal="115" zoomScaleSheetLayoutView="130" workbookViewId="0">
      <selection activeCell="J3" sqref="J3"/>
    </sheetView>
  </sheetViews>
  <sheetFormatPr defaultRowHeight="19.5" x14ac:dyDescent="0.45"/>
  <cols>
    <col min="1" max="1" width="16" style="299" customWidth="1"/>
    <col min="2" max="2" width="7.625" style="235" customWidth="1"/>
    <col min="3" max="3" width="16.125" style="300" customWidth="1"/>
    <col min="4" max="4" width="24.25" style="301" customWidth="1"/>
    <col min="5" max="5" width="1.875" style="301" customWidth="1"/>
    <col min="6" max="6" width="18.875" style="301" customWidth="1"/>
    <col min="7" max="7" width="0.125" style="302" customWidth="1"/>
    <col min="8" max="8" width="17.25" style="301" bestFit="1" customWidth="1"/>
    <col min="9" max="9" width="13.75" style="301" customWidth="1"/>
    <col min="10" max="10" width="8.625" style="303" customWidth="1"/>
    <col min="11" max="11" width="9.375" style="302" customWidth="1"/>
    <col min="12" max="16384" width="9" style="52"/>
  </cols>
  <sheetData>
    <row r="1" spans="1:14" s="4" customFormat="1" ht="21.75" x14ac:dyDescent="0.3">
      <c r="A1" s="346" t="s">
        <v>31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</row>
    <row r="2" spans="1:14" s="4" customFormat="1" ht="24" x14ac:dyDescent="0.3">
      <c r="A2" s="347" t="s">
        <v>32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</row>
    <row r="3" spans="1:14" s="4" customFormat="1" ht="8.25" customHeight="1" x14ac:dyDescent="0.3">
      <c r="A3" s="228"/>
      <c r="B3" s="228"/>
      <c r="C3" s="229"/>
      <c r="D3" s="228"/>
      <c r="E3" s="228"/>
      <c r="F3" s="228"/>
      <c r="G3" s="230"/>
      <c r="H3" s="228"/>
      <c r="I3" s="228"/>
      <c r="J3" s="231"/>
      <c r="K3" s="230"/>
    </row>
    <row r="4" spans="1:14" s="10" customFormat="1" ht="17.25" customHeight="1" x14ac:dyDescent="0.3">
      <c r="A4" s="339" t="s">
        <v>34</v>
      </c>
      <c r="B4" s="339"/>
      <c r="C4" s="351" t="s">
        <v>38</v>
      </c>
      <c r="D4" s="351"/>
      <c r="E4" s="351"/>
      <c r="F4" s="351"/>
      <c r="G4" s="351"/>
      <c r="H4" s="351"/>
      <c r="I4" s="351"/>
      <c r="J4" s="351"/>
      <c r="K4" s="351"/>
    </row>
    <row r="5" spans="1:14" s="10" customFormat="1" ht="17.25" customHeight="1" x14ac:dyDescent="0.3">
      <c r="A5" s="339" t="s">
        <v>35</v>
      </c>
      <c r="B5" s="339"/>
      <c r="C5" s="351" t="s">
        <v>39</v>
      </c>
      <c r="D5" s="351"/>
      <c r="E5" s="351"/>
      <c r="F5" s="351"/>
      <c r="G5" s="351"/>
      <c r="H5" s="351"/>
      <c r="I5" s="351"/>
      <c r="J5" s="351"/>
      <c r="K5" s="351"/>
    </row>
    <row r="6" spans="1:14" s="10" customFormat="1" ht="41.25" customHeight="1" x14ac:dyDescent="0.3">
      <c r="A6" s="348" t="s">
        <v>33</v>
      </c>
      <c r="B6" s="348"/>
      <c r="C6" s="351" t="s">
        <v>474</v>
      </c>
      <c r="D6" s="351"/>
      <c r="E6" s="351"/>
      <c r="F6" s="351"/>
      <c r="G6" s="351"/>
      <c r="H6" s="351"/>
      <c r="I6" s="351"/>
      <c r="J6" s="351"/>
      <c r="K6" s="351"/>
    </row>
    <row r="7" spans="1:14" s="10" customFormat="1" ht="17.45" customHeight="1" x14ac:dyDescent="0.3">
      <c r="A7" s="233"/>
      <c r="B7" s="233"/>
      <c r="C7" s="351" t="s">
        <v>36</v>
      </c>
      <c r="D7" s="351"/>
      <c r="E7" s="351"/>
      <c r="F7" s="351"/>
      <c r="G7" s="351"/>
      <c r="H7" s="351"/>
      <c r="I7" s="351"/>
      <c r="J7" s="351"/>
      <c r="K7" s="351"/>
    </row>
    <row r="8" spans="1:14" s="10" customFormat="1" ht="17.45" customHeight="1" x14ac:dyDescent="0.3">
      <c r="A8" s="233"/>
      <c r="B8" s="233"/>
      <c r="C8" s="351" t="s">
        <v>37</v>
      </c>
      <c r="D8" s="351"/>
      <c r="E8" s="351"/>
      <c r="F8" s="351"/>
      <c r="G8" s="351"/>
      <c r="H8" s="351"/>
      <c r="I8" s="351"/>
      <c r="J8" s="351"/>
      <c r="K8" s="351"/>
    </row>
    <row r="9" spans="1:14" s="10" customFormat="1" ht="17.45" customHeight="1" x14ac:dyDescent="0.3">
      <c r="A9" s="234" t="s">
        <v>370</v>
      </c>
      <c r="B9" s="233"/>
      <c r="C9" s="232"/>
      <c r="D9" s="232"/>
      <c r="E9" s="232"/>
      <c r="F9" s="232"/>
      <c r="G9" s="235"/>
      <c r="H9" s="232"/>
      <c r="I9" s="232"/>
      <c r="J9" s="236"/>
      <c r="K9" s="235"/>
    </row>
    <row r="10" spans="1:14" s="4" customFormat="1" x14ac:dyDescent="0.45">
      <c r="A10" s="237" t="s">
        <v>667</v>
      </c>
      <c r="B10" s="228"/>
      <c r="C10" s="238"/>
      <c r="D10" s="238"/>
      <c r="E10" s="238"/>
      <c r="F10" s="238"/>
      <c r="G10" s="230"/>
      <c r="H10" s="238"/>
      <c r="I10" s="238"/>
      <c r="J10" s="231"/>
      <c r="K10" s="230"/>
    </row>
    <row r="11" spans="1:14" s="7" customFormat="1" ht="42" customHeight="1" x14ac:dyDescent="0.3">
      <c r="A11" s="239" t="s">
        <v>0</v>
      </c>
      <c r="B11" s="239" t="s">
        <v>1</v>
      </c>
      <c r="C11" s="240" t="s">
        <v>2</v>
      </c>
      <c r="D11" s="239" t="s">
        <v>7</v>
      </c>
      <c r="E11" s="349" t="s">
        <v>3</v>
      </c>
      <c r="F11" s="350"/>
      <c r="G11" s="241"/>
      <c r="H11" s="239" t="s">
        <v>55</v>
      </c>
      <c r="I11" s="239" t="s">
        <v>4</v>
      </c>
      <c r="J11" s="242" t="s">
        <v>5</v>
      </c>
      <c r="K11" s="239" t="s">
        <v>6</v>
      </c>
    </row>
    <row r="12" spans="1:14" s="7" customFormat="1" ht="22.5" customHeight="1" x14ac:dyDescent="0.3">
      <c r="A12" s="352" t="s">
        <v>8</v>
      </c>
      <c r="B12" s="353"/>
      <c r="C12" s="353"/>
      <c r="D12" s="353"/>
      <c r="E12" s="353"/>
      <c r="F12" s="353"/>
      <c r="G12" s="353"/>
      <c r="H12" s="353"/>
      <c r="I12" s="353"/>
      <c r="J12" s="353"/>
      <c r="K12" s="354"/>
    </row>
    <row r="13" spans="1:14" s="10" customFormat="1" ht="18.75" customHeight="1" x14ac:dyDescent="0.3">
      <c r="A13" s="329" t="s">
        <v>472</v>
      </c>
      <c r="B13" s="335" t="s">
        <v>9</v>
      </c>
      <c r="C13" s="336" t="s">
        <v>46</v>
      </c>
      <c r="D13" s="343" t="s">
        <v>475</v>
      </c>
      <c r="E13" s="244"/>
      <c r="F13" s="338" t="s">
        <v>645</v>
      </c>
      <c r="G13" s="245">
        <v>1.4</v>
      </c>
      <c r="H13" s="343" t="s">
        <v>144</v>
      </c>
      <c r="I13" s="340" t="s">
        <v>604</v>
      </c>
      <c r="J13" s="314">
        <v>10964200</v>
      </c>
      <c r="K13" s="335" t="s">
        <v>597</v>
      </c>
      <c r="M13" s="213"/>
      <c r="N13" s="112"/>
    </row>
    <row r="14" spans="1:14" s="10" customFormat="1" ht="18.75" customHeight="1" x14ac:dyDescent="0.3">
      <c r="A14" s="330"/>
      <c r="B14" s="334"/>
      <c r="C14" s="337"/>
      <c r="D14" s="344"/>
      <c r="E14" s="248"/>
      <c r="F14" s="339"/>
      <c r="G14" s="249"/>
      <c r="H14" s="344"/>
      <c r="I14" s="341"/>
      <c r="J14" s="304"/>
      <c r="K14" s="334"/>
    </row>
    <row r="15" spans="1:14" s="10" customFormat="1" ht="18.75" customHeight="1" x14ac:dyDescent="0.3">
      <c r="A15" s="330"/>
      <c r="B15" s="334"/>
      <c r="C15" s="337"/>
      <c r="D15" s="344"/>
      <c r="E15" s="248"/>
      <c r="F15" s="339"/>
      <c r="G15" s="249"/>
      <c r="H15" s="73"/>
      <c r="I15" s="341"/>
      <c r="J15" s="304"/>
      <c r="K15" s="334"/>
    </row>
    <row r="16" spans="1:14" s="10" customFormat="1" ht="18.75" customHeight="1" x14ac:dyDescent="0.3">
      <c r="A16" s="330"/>
      <c r="B16" s="334"/>
      <c r="C16" s="337"/>
      <c r="D16" s="344"/>
      <c r="E16" s="248"/>
      <c r="F16" s="339"/>
      <c r="G16" s="249"/>
      <c r="H16" s="73" t="s">
        <v>155</v>
      </c>
      <c r="I16" s="341"/>
      <c r="J16" s="304"/>
      <c r="K16" s="334"/>
    </row>
    <row r="17" spans="1:11" s="10" customFormat="1" ht="18.75" customHeight="1" x14ac:dyDescent="0.3">
      <c r="A17" s="330"/>
      <c r="B17" s="334"/>
      <c r="C17" s="337"/>
      <c r="D17" s="344"/>
      <c r="E17" s="248"/>
      <c r="F17" s="339"/>
      <c r="G17" s="249"/>
      <c r="H17" s="73"/>
      <c r="I17" s="341"/>
      <c r="J17" s="304"/>
      <c r="K17" s="334"/>
    </row>
    <row r="18" spans="1:11" s="10" customFormat="1" ht="18.75" customHeight="1" x14ac:dyDescent="0.3">
      <c r="A18" s="330"/>
      <c r="B18" s="334"/>
      <c r="C18" s="337"/>
      <c r="D18" s="344"/>
      <c r="E18" s="248"/>
      <c r="F18" s="339"/>
      <c r="G18" s="249"/>
      <c r="H18" s="73"/>
      <c r="I18" s="341"/>
      <c r="J18" s="304"/>
      <c r="K18" s="334"/>
    </row>
    <row r="19" spans="1:11" s="10" customFormat="1" ht="18.75" customHeight="1" x14ac:dyDescent="0.3">
      <c r="A19" s="330"/>
      <c r="B19" s="334"/>
      <c r="C19" s="337"/>
      <c r="D19" s="344"/>
      <c r="E19" s="248"/>
      <c r="F19" s="339"/>
      <c r="G19" s="249"/>
      <c r="H19" s="73"/>
      <c r="I19" s="341"/>
      <c r="J19" s="304"/>
      <c r="K19" s="334"/>
    </row>
    <row r="20" spans="1:11" s="10" customFormat="1" ht="18.75" customHeight="1" x14ac:dyDescent="0.3">
      <c r="A20" s="330"/>
      <c r="B20" s="334"/>
      <c r="C20" s="337"/>
      <c r="D20" s="344"/>
      <c r="E20" s="248"/>
      <c r="F20" s="339"/>
      <c r="G20" s="249"/>
      <c r="H20" s="73"/>
      <c r="I20" s="341"/>
      <c r="J20" s="304"/>
      <c r="K20" s="334"/>
    </row>
    <row r="21" spans="1:11" s="10" customFormat="1" ht="18.75" customHeight="1" x14ac:dyDescent="0.3">
      <c r="A21" s="330"/>
      <c r="B21" s="334"/>
      <c r="C21" s="337"/>
      <c r="D21" s="344"/>
      <c r="E21" s="248"/>
      <c r="F21" s="339"/>
      <c r="G21" s="249"/>
      <c r="H21" s="73"/>
      <c r="I21" s="341"/>
      <c r="J21" s="304"/>
      <c r="K21" s="334"/>
    </row>
    <row r="22" spans="1:11" s="10" customFormat="1" ht="18.75" customHeight="1" x14ac:dyDescent="0.3">
      <c r="A22" s="330"/>
      <c r="B22" s="334"/>
      <c r="C22" s="337"/>
      <c r="D22" s="344"/>
      <c r="E22" s="248"/>
      <c r="F22" s="339"/>
      <c r="G22" s="249"/>
      <c r="H22" s="73"/>
      <c r="I22" s="341"/>
      <c r="J22" s="304"/>
      <c r="K22" s="334"/>
    </row>
    <row r="23" spans="1:11" s="10" customFormat="1" ht="19.5" customHeight="1" x14ac:dyDescent="0.3">
      <c r="A23" s="330"/>
      <c r="B23" s="334"/>
      <c r="C23" s="337"/>
      <c r="D23" s="344"/>
      <c r="E23" s="248"/>
      <c r="F23" s="339"/>
      <c r="G23" s="249"/>
      <c r="H23" s="73"/>
      <c r="I23" s="341"/>
      <c r="J23" s="311"/>
      <c r="K23" s="334"/>
    </row>
    <row r="24" spans="1:11" s="10" customFormat="1" ht="19.5" customHeight="1" x14ac:dyDescent="0.3">
      <c r="A24" s="330"/>
      <c r="B24" s="77"/>
      <c r="C24" s="337"/>
      <c r="D24" s="344"/>
      <c r="E24" s="248"/>
      <c r="F24" s="339"/>
      <c r="G24" s="249"/>
      <c r="H24" s="73"/>
      <c r="I24" s="341"/>
      <c r="J24" s="311"/>
      <c r="K24" s="77"/>
    </row>
    <row r="25" spans="1:11" s="10" customFormat="1" ht="9" customHeight="1" x14ac:dyDescent="0.3">
      <c r="A25" s="331"/>
      <c r="B25" s="83"/>
      <c r="C25" s="250"/>
      <c r="D25" s="345"/>
      <c r="E25" s="251"/>
      <c r="F25" s="252"/>
      <c r="G25" s="253"/>
      <c r="H25" s="85"/>
      <c r="I25" s="342"/>
      <c r="J25" s="315"/>
      <c r="K25" s="83"/>
    </row>
    <row r="26" spans="1:11" s="10" customFormat="1" ht="136.5" customHeight="1" x14ac:dyDescent="0.3">
      <c r="A26" s="254"/>
      <c r="B26" s="77"/>
      <c r="C26" s="255"/>
      <c r="D26" s="73"/>
      <c r="E26" s="248"/>
      <c r="F26" s="256" t="s">
        <v>646</v>
      </c>
      <c r="G26" s="77"/>
      <c r="H26" s="330" t="s">
        <v>639</v>
      </c>
      <c r="I26" s="309" t="s">
        <v>644</v>
      </c>
      <c r="J26" s="310">
        <v>10190900</v>
      </c>
      <c r="K26" s="257" t="s">
        <v>597</v>
      </c>
    </row>
    <row r="27" spans="1:11" s="10" customFormat="1" ht="19.5" customHeight="1" x14ac:dyDescent="0.3">
      <c r="A27" s="254"/>
      <c r="B27" s="77"/>
      <c r="C27" s="255"/>
      <c r="D27" s="78"/>
      <c r="E27" s="248"/>
      <c r="F27" s="76"/>
      <c r="G27" s="77"/>
      <c r="H27" s="330"/>
      <c r="I27" s="78"/>
      <c r="J27" s="265"/>
      <c r="K27" s="73"/>
    </row>
    <row r="28" spans="1:11" s="10" customFormat="1" ht="29.25" customHeight="1" x14ac:dyDescent="0.3">
      <c r="A28" s="254"/>
      <c r="B28" s="77"/>
      <c r="C28" s="255"/>
      <c r="D28" s="78"/>
      <c r="E28" s="248"/>
      <c r="F28" s="76"/>
      <c r="G28" s="78"/>
      <c r="H28" s="330"/>
      <c r="I28" s="78"/>
      <c r="J28" s="77"/>
      <c r="K28" s="78"/>
    </row>
    <row r="29" spans="1:11" s="10" customFormat="1" ht="97.5" x14ac:dyDescent="0.3">
      <c r="A29" s="254"/>
      <c r="B29" s="77"/>
      <c r="C29" s="247"/>
      <c r="D29" s="78"/>
      <c r="E29" s="248"/>
      <c r="F29" s="256" t="s">
        <v>647</v>
      </c>
      <c r="G29" s="77"/>
      <c r="H29" s="254" t="s">
        <v>155</v>
      </c>
      <c r="I29" s="259" t="s">
        <v>643</v>
      </c>
      <c r="J29" s="265">
        <v>3000000</v>
      </c>
      <c r="K29" s="334" t="s">
        <v>597</v>
      </c>
    </row>
    <row r="30" spans="1:11" s="10" customFormat="1" ht="9" customHeight="1" x14ac:dyDescent="0.3">
      <c r="A30" s="254"/>
      <c r="B30" s="77"/>
      <c r="C30" s="247"/>
      <c r="D30" s="78"/>
      <c r="E30" s="248"/>
      <c r="F30" s="256"/>
      <c r="G30" s="249"/>
      <c r="H30" s="73"/>
      <c r="I30" s="78"/>
      <c r="J30" s="311"/>
      <c r="K30" s="334"/>
    </row>
    <row r="31" spans="1:11" s="10" customFormat="1" ht="189.75" x14ac:dyDescent="0.3">
      <c r="A31" s="260"/>
      <c r="B31" s="83"/>
      <c r="C31" s="250"/>
      <c r="D31" s="84"/>
      <c r="E31" s="251"/>
      <c r="F31" s="261" t="s">
        <v>648</v>
      </c>
      <c r="G31" s="253"/>
      <c r="H31" s="260" t="s">
        <v>665</v>
      </c>
      <c r="I31" s="312" t="s">
        <v>612</v>
      </c>
      <c r="J31" s="313">
        <v>3488100</v>
      </c>
      <c r="K31" s="83" t="s">
        <v>597</v>
      </c>
    </row>
    <row r="32" spans="1:11" s="10" customFormat="1" ht="117" x14ac:dyDescent="0.3">
      <c r="A32" s="254"/>
      <c r="B32" s="77"/>
      <c r="C32" s="247"/>
      <c r="D32" s="78"/>
      <c r="E32" s="248"/>
      <c r="F32" s="256" t="s">
        <v>649</v>
      </c>
      <c r="G32" s="249"/>
      <c r="H32" s="247" t="s">
        <v>642</v>
      </c>
      <c r="I32" s="306" t="s">
        <v>651</v>
      </c>
      <c r="J32" s="307">
        <v>2737500</v>
      </c>
      <c r="K32" s="335" t="s">
        <v>597</v>
      </c>
    </row>
    <row r="33" spans="1:11" s="10" customFormat="1" ht="14.25" customHeight="1" x14ac:dyDescent="0.3">
      <c r="A33" s="254"/>
      <c r="B33" s="77"/>
      <c r="C33" s="247"/>
      <c r="D33" s="78"/>
      <c r="E33" s="248"/>
      <c r="F33" s="256"/>
      <c r="G33" s="249"/>
      <c r="H33" s="73"/>
      <c r="I33" s="308"/>
      <c r="J33" s="307"/>
      <c r="K33" s="334"/>
    </row>
    <row r="34" spans="1:11" s="10" customFormat="1" ht="97.5" x14ac:dyDescent="0.3">
      <c r="A34" s="254"/>
      <c r="B34" s="77"/>
      <c r="C34" s="247"/>
      <c r="D34" s="78"/>
      <c r="E34" s="248"/>
      <c r="F34" s="256" t="s">
        <v>650</v>
      </c>
      <c r="G34" s="249"/>
      <c r="H34" s="73" t="s">
        <v>196</v>
      </c>
      <c r="I34" s="306" t="s">
        <v>652</v>
      </c>
      <c r="J34" s="307">
        <v>2200000</v>
      </c>
      <c r="K34" s="334" t="s">
        <v>597</v>
      </c>
    </row>
    <row r="35" spans="1:11" s="10" customFormat="1" ht="10.5" customHeight="1" x14ac:dyDescent="0.3">
      <c r="A35" s="254"/>
      <c r="B35" s="77"/>
      <c r="C35" s="247"/>
      <c r="D35" s="78"/>
      <c r="E35" s="248"/>
      <c r="F35" s="76"/>
      <c r="G35" s="249"/>
      <c r="H35" s="73"/>
      <c r="I35" s="308"/>
      <c r="J35" s="307"/>
      <c r="K35" s="334"/>
    </row>
    <row r="36" spans="1:11" s="10" customFormat="1" ht="87" x14ac:dyDescent="0.3">
      <c r="A36" s="254"/>
      <c r="B36" s="77"/>
      <c r="C36" s="247"/>
      <c r="D36" s="78"/>
      <c r="E36" s="248"/>
      <c r="F36" s="262" t="s">
        <v>653</v>
      </c>
      <c r="G36" s="249"/>
      <c r="H36" s="246" t="s">
        <v>641</v>
      </c>
      <c r="I36" s="306" t="s">
        <v>654</v>
      </c>
      <c r="J36" s="307">
        <v>5642200</v>
      </c>
      <c r="K36" s="334" t="s">
        <v>597</v>
      </c>
    </row>
    <row r="37" spans="1:11" s="10" customFormat="1" ht="9.75" customHeight="1" x14ac:dyDescent="0.3">
      <c r="A37" s="254"/>
      <c r="B37" s="77"/>
      <c r="C37" s="247"/>
      <c r="D37" s="78"/>
      <c r="E37" s="248"/>
      <c r="F37" s="256"/>
      <c r="G37" s="249"/>
      <c r="H37" s="73"/>
      <c r="I37" s="308"/>
      <c r="J37" s="307"/>
      <c r="K37" s="334"/>
    </row>
    <row r="38" spans="1:11" s="10" customFormat="1" ht="175.5" x14ac:dyDescent="0.3">
      <c r="A38" s="260"/>
      <c r="B38" s="83"/>
      <c r="C38" s="250"/>
      <c r="D38" s="84"/>
      <c r="E38" s="251"/>
      <c r="F38" s="318" t="s">
        <v>656</v>
      </c>
      <c r="G38" s="253"/>
      <c r="H38" s="260" t="s">
        <v>144</v>
      </c>
      <c r="I38" s="269" t="s">
        <v>655</v>
      </c>
      <c r="J38" s="313">
        <v>2492800</v>
      </c>
      <c r="K38" s="83" t="s">
        <v>597</v>
      </c>
    </row>
    <row r="39" spans="1:11" s="10" customFormat="1" ht="19.5" customHeight="1" x14ac:dyDescent="0.3">
      <c r="A39" s="343" t="s">
        <v>10</v>
      </c>
      <c r="B39" s="335" t="s">
        <v>21</v>
      </c>
      <c r="C39" s="243"/>
      <c r="D39" s="343" t="s">
        <v>137</v>
      </c>
      <c r="E39" s="244"/>
      <c r="F39" s="214"/>
      <c r="G39" s="245"/>
      <c r="H39" s="88"/>
      <c r="I39" s="88"/>
      <c r="J39" s="264"/>
      <c r="K39" s="333" t="s">
        <v>597</v>
      </c>
    </row>
    <row r="40" spans="1:11" s="10" customFormat="1" x14ac:dyDescent="0.3">
      <c r="A40" s="344"/>
      <c r="B40" s="334"/>
      <c r="C40" s="247"/>
      <c r="D40" s="344"/>
      <c r="E40" s="248"/>
      <c r="F40" s="76"/>
      <c r="G40" s="249"/>
      <c r="H40" s="78"/>
      <c r="I40" s="78"/>
      <c r="J40" s="258"/>
      <c r="K40" s="332"/>
    </row>
    <row r="41" spans="1:11" s="10" customFormat="1" x14ac:dyDescent="0.3">
      <c r="A41" s="344"/>
      <c r="B41" s="77"/>
      <c r="C41" s="247"/>
      <c r="D41" s="344"/>
      <c r="E41" s="248"/>
      <c r="F41" s="76"/>
      <c r="G41" s="249"/>
      <c r="H41" s="78"/>
      <c r="I41" s="78"/>
      <c r="J41" s="258"/>
      <c r="K41" s="77"/>
    </row>
    <row r="42" spans="1:11" s="10" customFormat="1" x14ac:dyDescent="0.3">
      <c r="A42" s="344"/>
      <c r="B42" s="77"/>
      <c r="C42" s="247"/>
      <c r="D42" s="344"/>
      <c r="E42" s="248"/>
      <c r="F42" s="76"/>
      <c r="G42" s="249"/>
      <c r="H42" s="78"/>
      <c r="I42" s="78"/>
      <c r="J42" s="258"/>
      <c r="K42" s="77"/>
    </row>
    <row r="43" spans="1:11" s="10" customFormat="1" ht="5.25" customHeight="1" x14ac:dyDescent="0.3">
      <c r="A43" s="344"/>
      <c r="B43" s="77"/>
      <c r="C43" s="247"/>
      <c r="D43" s="344"/>
      <c r="E43" s="248"/>
      <c r="F43" s="76"/>
      <c r="G43" s="249"/>
      <c r="H43" s="78"/>
      <c r="I43" s="78"/>
      <c r="J43" s="258"/>
      <c r="K43" s="77"/>
    </row>
    <row r="44" spans="1:11" s="10" customFormat="1" ht="97.5" x14ac:dyDescent="0.3">
      <c r="A44" s="344"/>
      <c r="B44" s="77"/>
      <c r="C44" s="247"/>
      <c r="D44" s="73" t="s">
        <v>40</v>
      </c>
      <c r="E44" s="248"/>
      <c r="F44" s="76"/>
      <c r="G44" s="249"/>
      <c r="H44" s="78"/>
      <c r="I44" s="78"/>
      <c r="J44" s="258"/>
      <c r="K44" s="77"/>
    </row>
    <row r="45" spans="1:11" s="10" customFormat="1" ht="4.5" customHeight="1" x14ac:dyDescent="0.3">
      <c r="A45" s="344"/>
      <c r="B45" s="77"/>
      <c r="C45" s="247"/>
      <c r="D45" s="232"/>
      <c r="E45" s="248"/>
      <c r="F45" s="76"/>
      <c r="G45" s="249"/>
      <c r="H45" s="78"/>
      <c r="I45" s="78"/>
      <c r="J45" s="258"/>
      <c r="K45" s="77"/>
    </row>
    <row r="46" spans="1:11" s="10" customFormat="1" ht="36.75" customHeight="1" x14ac:dyDescent="0.3">
      <c r="A46" s="344" t="s">
        <v>11</v>
      </c>
      <c r="B46" s="334" t="s">
        <v>12</v>
      </c>
      <c r="C46" s="247"/>
      <c r="D46" s="344" t="s">
        <v>41</v>
      </c>
      <c r="E46" s="248"/>
      <c r="F46" s="76" t="s">
        <v>663</v>
      </c>
      <c r="G46" s="249">
        <v>2.5</v>
      </c>
      <c r="H46" s="78" t="str">
        <f>VLOOKUP(G46,SDGs2026!A1:C76,2,FALSE)</f>
        <v>2.5 ความหิวโหยในระดับชาติ</v>
      </c>
      <c r="I46" s="263" t="s">
        <v>659</v>
      </c>
      <c r="J46" s="265">
        <v>1022300</v>
      </c>
      <c r="K46" s="77" t="s">
        <v>461</v>
      </c>
    </row>
    <row r="47" spans="1:11" s="10" customFormat="1" ht="12" customHeight="1" x14ac:dyDescent="0.3">
      <c r="A47" s="344"/>
      <c r="B47" s="334"/>
      <c r="C47" s="247"/>
      <c r="D47" s="344"/>
      <c r="E47" s="248"/>
      <c r="F47" s="76"/>
      <c r="G47" s="249"/>
      <c r="H47" s="78"/>
      <c r="I47" s="78"/>
      <c r="J47" s="265"/>
      <c r="K47" s="77"/>
    </row>
    <row r="48" spans="1:11" s="10" customFormat="1" ht="123.75" customHeight="1" x14ac:dyDescent="0.3">
      <c r="A48" s="344"/>
      <c r="B48" s="334"/>
      <c r="C48" s="247"/>
      <c r="D48" s="344"/>
      <c r="E48" s="248"/>
      <c r="F48" s="225" t="s">
        <v>660</v>
      </c>
      <c r="G48" s="249"/>
      <c r="H48" s="246" t="s">
        <v>156</v>
      </c>
      <c r="I48" s="305" t="s">
        <v>654</v>
      </c>
      <c r="J48" s="265">
        <v>2103400</v>
      </c>
      <c r="K48" s="77" t="s">
        <v>597</v>
      </c>
    </row>
    <row r="49" spans="1:11" s="10" customFormat="1" ht="19.5" customHeight="1" x14ac:dyDescent="0.3">
      <c r="A49" s="344" t="s">
        <v>13</v>
      </c>
      <c r="B49" s="334" t="s">
        <v>14</v>
      </c>
      <c r="C49" s="247"/>
      <c r="D49" s="355" t="s">
        <v>476</v>
      </c>
      <c r="E49" s="266"/>
      <c r="F49" s="267"/>
      <c r="G49" s="268"/>
      <c r="H49" s="78"/>
      <c r="I49" s="78"/>
      <c r="J49" s="258"/>
      <c r="K49" s="316"/>
    </row>
    <row r="50" spans="1:11" s="10" customFormat="1" x14ac:dyDescent="0.3">
      <c r="A50" s="344"/>
      <c r="B50" s="334"/>
      <c r="C50" s="247"/>
      <c r="D50" s="356"/>
      <c r="E50" s="266"/>
      <c r="F50" s="267"/>
      <c r="G50" s="268"/>
      <c r="H50" s="78"/>
      <c r="I50" s="78"/>
      <c r="J50" s="258"/>
      <c r="K50" s="332" t="s">
        <v>597</v>
      </c>
    </row>
    <row r="51" spans="1:11" s="10" customFormat="1" x14ac:dyDescent="0.3">
      <c r="A51" s="344"/>
      <c r="B51" s="77"/>
      <c r="C51" s="247"/>
      <c r="D51" s="356"/>
      <c r="E51" s="266"/>
      <c r="F51" s="267"/>
      <c r="G51" s="268"/>
      <c r="H51" s="78"/>
      <c r="I51" s="78"/>
      <c r="J51" s="258"/>
      <c r="K51" s="332"/>
    </row>
    <row r="52" spans="1:11" s="10" customFormat="1" x14ac:dyDescent="0.3">
      <c r="A52" s="344"/>
      <c r="B52" s="77"/>
      <c r="C52" s="247"/>
      <c r="D52" s="356"/>
      <c r="E52" s="266"/>
      <c r="F52" s="267"/>
      <c r="G52" s="268"/>
      <c r="H52" s="78"/>
      <c r="I52" s="78"/>
      <c r="J52" s="258"/>
      <c r="K52" s="316"/>
    </row>
    <row r="53" spans="1:11" s="10" customFormat="1" x14ac:dyDescent="0.3">
      <c r="A53" s="344"/>
      <c r="B53" s="77"/>
      <c r="C53" s="247"/>
      <c r="D53" s="356"/>
      <c r="E53" s="266"/>
      <c r="F53" s="267"/>
      <c r="G53" s="268"/>
      <c r="H53" s="78"/>
      <c r="I53" s="78"/>
      <c r="J53" s="258"/>
      <c r="K53" s="316"/>
    </row>
    <row r="54" spans="1:11" s="10" customFormat="1" x14ac:dyDescent="0.3">
      <c r="A54" s="344"/>
      <c r="B54" s="77"/>
      <c r="C54" s="247"/>
      <c r="D54" s="356"/>
      <c r="E54" s="266"/>
      <c r="F54" s="267"/>
      <c r="G54" s="268"/>
      <c r="H54" s="78"/>
      <c r="I54" s="78"/>
      <c r="J54" s="258"/>
      <c r="K54" s="77"/>
    </row>
    <row r="55" spans="1:11" s="10" customFormat="1" x14ac:dyDescent="0.3">
      <c r="A55" s="344"/>
      <c r="B55" s="77"/>
      <c r="C55" s="247"/>
      <c r="D55" s="259"/>
      <c r="E55" s="266"/>
      <c r="F55" s="267"/>
      <c r="G55" s="268"/>
      <c r="H55" s="78"/>
      <c r="I55" s="78"/>
      <c r="J55" s="258"/>
      <c r="K55" s="77"/>
    </row>
    <row r="56" spans="1:11" s="10" customFormat="1" x14ac:dyDescent="0.3">
      <c r="A56" s="345"/>
      <c r="B56" s="83"/>
      <c r="C56" s="250"/>
      <c r="D56" s="269"/>
      <c r="E56" s="270"/>
      <c r="F56" s="271"/>
      <c r="G56" s="272"/>
      <c r="H56" s="84"/>
      <c r="I56" s="84"/>
      <c r="J56" s="273"/>
      <c r="K56" s="83"/>
    </row>
    <row r="57" spans="1:11" s="10" customFormat="1" ht="18.75" customHeight="1" x14ac:dyDescent="0.3">
      <c r="A57" s="78"/>
      <c r="B57" s="77"/>
      <c r="C57" s="247"/>
      <c r="D57" s="355" t="s">
        <v>473</v>
      </c>
      <c r="E57" s="266"/>
      <c r="F57" s="267"/>
      <c r="G57" s="268"/>
      <c r="H57" s="78"/>
      <c r="I57" s="78"/>
      <c r="J57" s="258"/>
      <c r="K57" s="77"/>
    </row>
    <row r="58" spans="1:11" s="10" customFormat="1" x14ac:dyDescent="0.3">
      <c r="A58" s="78"/>
      <c r="B58" s="77"/>
      <c r="C58" s="247"/>
      <c r="D58" s="355"/>
      <c r="E58" s="266"/>
      <c r="F58" s="267"/>
      <c r="G58" s="268"/>
      <c r="H58" s="78"/>
      <c r="I58" s="78"/>
      <c r="J58" s="258"/>
      <c r="K58" s="332" t="s">
        <v>597</v>
      </c>
    </row>
    <row r="59" spans="1:11" s="10" customFormat="1" x14ac:dyDescent="0.3">
      <c r="A59" s="78"/>
      <c r="B59" s="77"/>
      <c r="C59" s="247"/>
      <c r="D59" s="355"/>
      <c r="E59" s="266"/>
      <c r="F59" s="267"/>
      <c r="G59" s="268"/>
      <c r="H59" s="78"/>
      <c r="I59" s="78"/>
      <c r="J59" s="258"/>
      <c r="K59" s="332"/>
    </row>
    <row r="60" spans="1:11" s="10" customFormat="1" x14ac:dyDescent="0.3">
      <c r="A60" s="78"/>
      <c r="B60" s="77"/>
      <c r="C60" s="247"/>
      <c r="D60" s="355"/>
      <c r="E60" s="266"/>
      <c r="F60" s="267"/>
      <c r="G60" s="268"/>
      <c r="H60" s="78"/>
      <c r="I60" s="78"/>
      <c r="J60" s="258"/>
      <c r="K60" s="316"/>
    </row>
    <row r="61" spans="1:11" s="10" customFormat="1" x14ac:dyDescent="0.3">
      <c r="A61" s="78"/>
      <c r="B61" s="77"/>
      <c r="C61" s="247"/>
      <c r="D61" s="355"/>
      <c r="E61" s="266"/>
      <c r="F61" s="267"/>
      <c r="G61" s="268"/>
      <c r="H61" s="78"/>
      <c r="I61" s="78"/>
      <c r="J61" s="258"/>
      <c r="K61" s="316"/>
    </row>
    <row r="62" spans="1:11" s="10" customFormat="1" ht="11.25" customHeight="1" x14ac:dyDescent="0.3">
      <c r="A62" s="78"/>
      <c r="B62" s="77"/>
      <c r="C62" s="247"/>
      <c r="D62" s="263"/>
      <c r="E62" s="266"/>
      <c r="F62" s="267"/>
      <c r="G62" s="268"/>
      <c r="H62" s="78"/>
      <c r="I62" s="78"/>
      <c r="J62" s="258"/>
      <c r="K62" s="316"/>
    </row>
    <row r="63" spans="1:11" s="47" customFormat="1" ht="18.75" customHeight="1" x14ac:dyDescent="0.3">
      <c r="A63" s="344" t="s">
        <v>15</v>
      </c>
      <c r="B63" s="77" t="s">
        <v>16</v>
      </c>
      <c r="C63" s="247"/>
      <c r="D63" s="344" t="s">
        <v>138</v>
      </c>
      <c r="E63" s="274"/>
      <c r="F63" s="256"/>
      <c r="G63" s="249"/>
      <c r="H63" s="78"/>
      <c r="I63" s="73"/>
      <c r="J63" s="258"/>
      <c r="K63" s="332" t="s">
        <v>597</v>
      </c>
    </row>
    <row r="64" spans="1:11" s="47" customFormat="1" x14ac:dyDescent="0.3">
      <c r="A64" s="344"/>
      <c r="B64" s="77"/>
      <c r="C64" s="247"/>
      <c r="D64" s="344"/>
      <c r="E64" s="274"/>
      <c r="F64" s="256"/>
      <c r="G64" s="249"/>
      <c r="H64" s="78"/>
      <c r="I64" s="73"/>
      <c r="J64" s="258"/>
      <c r="K64" s="332"/>
    </row>
    <row r="65" spans="1:11" s="47" customFormat="1" x14ac:dyDescent="0.3">
      <c r="A65" s="344"/>
      <c r="B65" s="77"/>
      <c r="C65" s="247"/>
      <c r="D65" s="344"/>
      <c r="E65" s="274"/>
      <c r="F65" s="256"/>
      <c r="G65" s="249"/>
      <c r="H65" s="78"/>
      <c r="I65" s="73"/>
      <c r="J65" s="258"/>
      <c r="K65" s="316"/>
    </row>
    <row r="66" spans="1:11" s="47" customFormat="1" x14ac:dyDescent="0.3">
      <c r="A66" s="344"/>
      <c r="B66" s="77"/>
      <c r="C66" s="247"/>
      <c r="D66" s="344"/>
      <c r="E66" s="274"/>
      <c r="F66" s="256"/>
      <c r="G66" s="249"/>
      <c r="H66" s="78"/>
      <c r="I66" s="73"/>
      <c r="J66" s="258"/>
      <c r="K66" s="316"/>
    </row>
    <row r="67" spans="1:11" s="47" customFormat="1" x14ac:dyDescent="0.3">
      <c r="A67" s="344"/>
      <c r="B67" s="77"/>
      <c r="C67" s="247"/>
      <c r="D67" s="344"/>
      <c r="E67" s="274"/>
      <c r="F67" s="256"/>
      <c r="G67" s="249"/>
      <c r="H67" s="78"/>
      <c r="I67" s="73"/>
      <c r="J67" s="258"/>
      <c r="K67" s="316"/>
    </row>
    <row r="68" spans="1:11" s="47" customFormat="1" x14ac:dyDescent="0.3">
      <c r="A68" s="344"/>
      <c r="B68" s="77"/>
      <c r="C68" s="247"/>
      <c r="D68" s="344"/>
      <c r="E68" s="274"/>
      <c r="F68" s="256"/>
      <c r="G68" s="249"/>
      <c r="H68" s="78"/>
      <c r="I68" s="73"/>
      <c r="J68" s="258"/>
      <c r="K68" s="316"/>
    </row>
    <row r="69" spans="1:11" s="47" customFormat="1" x14ac:dyDescent="0.3">
      <c r="A69" s="344"/>
      <c r="B69" s="77"/>
      <c r="C69" s="247"/>
      <c r="D69" s="73"/>
      <c r="E69" s="274"/>
      <c r="F69" s="256"/>
      <c r="G69" s="249"/>
      <c r="H69" s="78"/>
      <c r="I69" s="73"/>
      <c r="J69" s="258"/>
      <c r="K69" s="316"/>
    </row>
    <row r="70" spans="1:11" s="47" customFormat="1" ht="8.25" customHeight="1" x14ac:dyDescent="0.3">
      <c r="A70" s="344"/>
      <c r="B70" s="77"/>
      <c r="C70" s="247"/>
      <c r="D70" s="73"/>
      <c r="E70" s="274"/>
      <c r="F70" s="256"/>
      <c r="G70" s="249"/>
      <c r="H70" s="78"/>
      <c r="I70" s="73"/>
      <c r="J70" s="258"/>
      <c r="K70" s="316"/>
    </row>
    <row r="71" spans="1:11" s="47" customFormat="1" ht="18" customHeight="1" x14ac:dyDescent="0.3">
      <c r="A71" s="344" t="s">
        <v>17</v>
      </c>
      <c r="B71" s="334" t="s">
        <v>18</v>
      </c>
      <c r="C71" s="255"/>
      <c r="D71" s="344" t="s">
        <v>43</v>
      </c>
      <c r="E71" s="274"/>
      <c r="F71" s="256"/>
      <c r="G71" s="249"/>
      <c r="H71" s="78"/>
      <c r="I71" s="73"/>
      <c r="J71" s="258"/>
      <c r="K71" s="332" t="s">
        <v>597</v>
      </c>
    </row>
    <row r="72" spans="1:11" s="47" customFormat="1" x14ac:dyDescent="0.3">
      <c r="A72" s="344"/>
      <c r="B72" s="334"/>
      <c r="C72" s="255"/>
      <c r="D72" s="344"/>
      <c r="E72" s="274"/>
      <c r="F72" s="256"/>
      <c r="G72" s="249"/>
      <c r="H72" s="78"/>
      <c r="I72" s="73"/>
      <c r="J72" s="258"/>
      <c r="K72" s="332"/>
    </row>
    <row r="73" spans="1:11" s="47" customFormat="1" x14ac:dyDescent="0.3">
      <c r="A73" s="344"/>
      <c r="B73" s="334"/>
      <c r="C73" s="255"/>
      <c r="D73" s="344"/>
      <c r="E73" s="274"/>
      <c r="F73" s="256"/>
      <c r="G73" s="249"/>
      <c r="H73" s="78"/>
      <c r="I73" s="73"/>
      <c r="J73" s="258"/>
      <c r="K73" s="316"/>
    </row>
    <row r="74" spans="1:11" s="47" customFormat="1" x14ac:dyDescent="0.3">
      <c r="A74" s="85"/>
      <c r="B74" s="83"/>
      <c r="C74" s="275"/>
      <c r="D74" s="345"/>
      <c r="E74" s="276"/>
      <c r="F74" s="261"/>
      <c r="G74" s="253"/>
      <c r="H74" s="84"/>
      <c r="I74" s="85"/>
      <c r="J74" s="273"/>
      <c r="K74" s="83"/>
    </row>
    <row r="75" spans="1:11" s="47" customFormat="1" ht="22.5" customHeight="1" x14ac:dyDescent="0.3">
      <c r="A75" s="277" t="s">
        <v>44</v>
      </c>
      <c r="B75" s="278"/>
      <c r="C75" s="278"/>
      <c r="D75" s="278"/>
      <c r="E75" s="278"/>
      <c r="F75" s="278"/>
      <c r="G75" s="278"/>
      <c r="H75" s="278"/>
      <c r="I75" s="278"/>
      <c r="J75" s="279"/>
      <c r="K75" s="280"/>
    </row>
    <row r="76" spans="1:11" s="47" customFormat="1" ht="18.75" customHeight="1" x14ac:dyDescent="0.3">
      <c r="A76" s="343" t="s">
        <v>25</v>
      </c>
      <c r="B76" s="335" t="s">
        <v>19</v>
      </c>
      <c r="C76" s="336" t="s">
        <v>45</v>
      </c>
      <c r="D76" s="343" t="s">
        <v>47</v>
      </c>
      <c r="E76" s="281"/>
      <c r="F76" s="282"/>
      <c r="G76" s="245"/>
      <c r="H76" s="88"/>
      <c r="I76" s="257"/>
      <c r="J76" s="264"/>
      <c r="K76" s="333" t="s">
        <v>597</v>
      </c>
    </row>
    <row r="77" spans="1:11" s="47" customFormat="1" ht="18.75" customHeight="1" x14ac:dyDescent="0.3">
      <c r="A77" s="344"/>
      <c r="B77" s="334"/>
      <c r="C77" s="337"/>
      <c r="D77" s="344"/>
      <c r="E77" s="274"/>
      <c r="F77" s="256"/>
      <c r="G77" s="249"/>
      <c r="H77" s="78"/>
      <c r="I77" s="73"/>
      <c r="J77" s="258"/>
      <c r="K77" s="332"/>
    </row>
    <row r="78" spans="1:11" s="47" customFormat="1" x14ac:dyDescent="0.3">
      <c r="A78" s="344"/>
      <c r="B78" s="77"/>
      <c r="C78" s="337"/>
      <c r="D78" s="344"/>
      <c r="E78" s="274"/>
      <c r="F78" s="256"/>
      <c r="G78" s="249"/>
      <c r="H78" s="78"/>
      <c r="I78" s="73"/>
      <c r="J78" s="258"/>
      <c r="K78" s="316"/>
    </row>
    <row r="79" spans="1:11" s="47" customFormat="1" x14ac:dyDescent="0.3">
      <c r="A79" s="73"/>
      <c r="B79" s="77"/>
      <c r="C79" s="337"/>
      <c r="D79" s="344"/>
      <c r="E79" s="274"/>
      <c r="F79" s="256"/>
      <c r="G79" s="249"/>
      <c r="H79" s="78"/>
      <c r="I79" s="73"/>
      <c r="J79" s="258"/>
      <c r="K79" s="316"/>
    </row>
    <row r="80" spans="1:11" s="47" customFormat="1" ht="9" customHeight="1" x14ac:dyDescent="0.3">
      <c r="A80" s="78"/>
      <c r="B80" s="77"/>
      <c r="C80" s="255"/>
      <c r="D80" s="73"/>
      <c r="E80" s="274"/>
      <c r="F80" s="256"/>
      <c r="G80" s="249"/>
      <c r="H80" s="78"/>
      <c r="I80" s="73"/>
      <c r="J80" s="258"/>
      <c r="K80" s="316"/>
    </row>
    <row r="81" spans="1:11" s="47" customFormat="1" ht="19.5" customHeight="1" x14ac:dyDescent="0.3">
      <c r="A81" s="344" t="s">
        <v>26</v>
      </c>
      <c r="B81" s="334" t="s">
        <v>20</v>
      </c>
      <c r="C81" s="255"/>
      <c r="D81" s="73"/>
      <c r="E81" s="274"/>
      <c r="F81" s="256"/>
      <c r="G81" s="249"/>
      <c r="H81" s="78"/>
      <c r="I81" s="73"/>
      <c r="J81" s="258"/>
      <c r="K81" s="316"/>
    </row>
    <row r="82" spans="1:11" s="47" customFormat="1" x14ac:dyDescent="0.3">
      <c r="A82" s="344"/>
      <c r="B82" s="334"/>
      <c r="C82" s="255"/>
      <c r="D82" s="73"/>
      <c r="E82" s="274"/>
      <c r="F82" s="256"/>
      <c r="G82" s="249"/>
      <c r="H82" s="78"/>
      <c r="I82" s="73"/>
      <c r="J82" s="258"/>
      <c r="K82" s="316"/>
    </row>
    <row r="83" spans="1:11" s="47" customFormat="1" x14ac:dyDescent="0.3">
      <c r="A83" s="344"/>
      <c r="B83" s="77"/>
      <c r="C83" s="255"/>
      <c r="D83" s="73"/>
      <c r="E83" s="274"/>
      <c r="F83" s="256"/>
      <c r="G83" s="249"/>
      <c r="H83" s="78"/>
      <c r="I83" s="73"/>
      <c r="J83" s="258"/>
      <c r="K83" s="316"/>
    </row>
    <row r="84" spans="1:11" s="47" customFormat="1" ht="11.25" customHeight="1" x14ac:dyDescent="0.3">
      <c r="A84" s="84"/>
      <c r="B84" s="83"/>
      <c r="C84" s="275"/>
      <c r="D84" s="85"/>
      <c r="E84" s="276"/>
      <c r="F84" s="261"/>
      <c r="G84" s="253"/>
      <c r="H84" s="84"/>
      <c r="I84" s="85"/>
      <c r="J84" s="273"/>
      <c r="K84" s="317"/>
    </row>
    <row r="85" spans="1:11" s="47" customFormat="1" ht="18.75" customHeight="1" x14ac:dyDescent="0.3">
      <c r="A85" s="344" t="s">
        <v>27</v>
      </c>
      <c r="B85" s="334" t="s">
        <v>22</v>
      </c>
      <c r="C85" s="255"/>
      <c r="D85" s="344" t="s">
        <v>48</v>
      </c>
      <c r="E85" s="274"/>
      <c r="F85" s="256"/>
      <c r="G85" s="249"/>
      <c r="H85" s="78"/>
      <c r="I85" s="73"/>
      <c r="J85" s="258"/>
      <c r="K85" s="332" t="s">
        <v>597</v>
      </c>
    </row>
    <row r="86" spans="1:11" s="47" customFormat="1" x14ac:dyDescent="0.3">
      <c r="A86" s="344"/>
      <c r="B86" s="334"/>
      <c r="C86" s="255"/>
      <c r="D86" s="344"/>
      <c r="E86" s="274"/>
      <c r="F86" s="256"/>
      <c r="G86" s="249"/>
      <c r="H86" s="78"/>
      <c r="I86" s="73"/>
      <c r="J86" s="258"/>
      <c r="K86" s="332"/>
    </row>
    <row r="87" spans="1:11" s="47" customFormat="1" x14ac:dyDescent="0.3">
      <c r="A87" s="344"/>
      <c r="B87" s="77"/>
      <c r="C87" s="255"/>
      <c r="D87" s="344"/>
      <c r="E87" s="274"/>
      <c r="F87" s="256"/>
      <c r="G87" s="249"/>
      <c r="H87" s="78"/>
      <c r="I87" s="73"/>
      <c r="J87" s="258"/>
      <c r="K87" s="316"/>
    </row>
    <row r="88" spans="1:11" s="47" customFormat="1" x14ac:dyDescent="0.3">
      <c r="A88" s="344"/>
      <c r="B88" s="77"/>
      <c r="C88" s="255"/>
      <c r="D88" s="344"/>
      <c r="E88" s="274"/>
      <c r="F88" s="256"/>
      <c r="G88" s="249"/>
      <c r="H88" s="78"/>
      <c r="I88" s="73"/>
      <c r="J88" s="258"/>
      <c r="K88" s="316"/>
    </row>
    <row r="89" spans="1:11" s="47" customFormat="1" x14ac:dyDescent="0.3">
      <c r="A89" s="78"/>
      <c r="B89" s="77"/>
      <c r="C89" s="255"/>
      <c r="D89" s="73"/>
      <c r="E89" s="274"/>
      <c r="F89" s="256"/>
      <c r="G89" s="249"/>
      <c r="H89" s="78"/>
      <c r="I89" s="73"/>
      <c r="J89" s="258"/>
      <c r="K89" s="316"/>
    </row>
    <row r="90" spans="1:11" s="47" customFormat="1" ht="19.5" customHeight="1" x14ac:dyDescent="0.3">
      <c r="A90" s="78"/>
      <c r="B90" s="77"/>
      <c r="C90" s="255"/>
      <c r="D90" s="344" t="s">
        <v>49</v>
      </c>
      <c r="E90" s="274"/>
      <c r="F90" s="256"/>
      <c r="G90" s="235"/>
      <c r="H90" s="78"/>
      <c r="I90" s="73"/>
      <c r="J90" s="258"/>
      <c r="K90" s="332" t="s">
        <v>597</v>
      </c>
    </row>
    <row r="91" spans="1:11" s="47" customFormat="1" x14ac:dyDescent="0.3">
      <c r="A91" s="78"/>
      <c r="B91" s="77"/>
      <c r="C91" s="255"/>
      <c r="D91" s="344"/>
      <c r="E91" s="274"/>
      <c r="F91" s="256"/>
      <c r="G91" s="235"/>
      <c r="H91" s="78"/>
      <c r="I91" s="73"/>
      <c r="J91" s="258"/>
      <c r="K91" s="332"/>
    </row>
    <row r="92" spans="1:11" s="47" customFormat="1" x14ac:dyDescent="0.3">
      <c r="A92" s="78"/>
      <c r="B92" s="77"/>
      <c r="C92" s="255"/>
      <c r="D92" s="344"/>
      <c r="E92" s="274"/>
      <c r="F92" s="256"/>
      <c r="G92" s="235"/>
      <c r="H92" s="78"/>
      <c r="I92" s="73"/>
      <c r="J92" s="258"/>
      <c r="K92" s="77"/>
    </row>
    <row r="93" spans="1:11" s="47" customFormat="1" x14ac:dyDescent="0.3">
      <c r="A93" s="84"/>
      <c r="B93" s="83"/>
      <c r="C93" s="275"/>
      <c r="D93" s="85"/>
      <c r="E93" s="276"/>
      <c r="F93" s="261"/>
      <c r="G93" s="283"/>
      <c r="H93" s="84"/>
      <c r="I93" s="85"/>
      <c r="J93" s="273"/>
      <c r="K93" s="83"/>
    </row>
    <row r="94" spans="1:11" s="47" customFormat="1" ht="22.5" customHeight="1" x14ac:dyDescent="0.3">
      <c r="A94" s="277" t="s">
        <v>51</v>
      </c>
      <c r="B94" s="284"/>
      <c r="C94" s="284"/>
      <c r="D94" s="284"/>
      <c r="E94" s="284"/>
      <c r="F94" s="284"/>
      <c r="G94" s="284"/>
      <c r="H94" s="284"/>
      <c r="I94" s="284"/>
      <c r="J94" s="285"/>
      <c r="K94" s="286"/>
    </row>
    <row r="95" spans="1:11" s="47" customFormat="1" ht="55.5" customHeight="1" x14ac:dyDescent="0.3">
      <c r="A95" s="343" t="s">
        <v>28</v>
      </c>
      <c r="B95" s="87" t="s">
        <v>23</v>
      </c>
      <c r="C95" s="336" t="s">
        <v>371</v>
      </c>
      <c r="D95" s="343" t="s">
        <v>52</v>
      </c>
      <c r="E95" s="215"/>
      <c r="F95" s="282" t="s">
        <v>661</v>
      </c>
      <c r="G95" s="245"/>
      <c r="H95" s="87" t="s">
        <v>140</v>
      </c>
      <c r="I95" s="88" t="s">
        <v>50</v>
      </c>
      <c r="J95" s="264">
        <v>2527900</v>
      </c>
      <c r="K95" s="87" t="s">
        <v>139</v>
      </c>
    </row>
    <row r="96" spans="1:11" s="47" customFormat="1" ht="18.75" customHeight="1" x14ac:dyDescent="0.3">
      <c r="A96" s="344"/>
      <c r="B96" s="73"/>
      <c r="C96" s="337"/>
      <c r="D96" s="344"/>
      <c r="E96" s="80"/>
      <c r="F96" s="256"/>
      <c r="G96" s="249"/>
      <c r="H96" s="77"/>
      <c r="I96" s="73"/>
      <c r="J96" s="258"/>
      <c r="K96" s="77"/>
    </row>
    <row r="97" spans="1:11" s="47" customFormat="1" ht="18.75" customHeight="1" x14ac:dyDescent="0.3">
      <c r="A97" s="73"/>
      <c r="B97" s="77"/>
      <c r="C97" s="337"/>
      <c r="D97" s="344"/>
      <c r="E97" s="80"/>
      <c r="F97" s="357" t="s">
        <v>662</v>
      </c>
      <c r="G97" s="249"/>
      <c r="H97" s="77" t="s">
        <v>140</v>
      </c>
      <c r="I97" s="344" t="s">
        <v>608</v>
      </c>
      <c r="J97" s="304">
        <v>991700</v>
      </c>
      <c r="K97" s="334" t="s">
        <v>597</v>
      </c>
    </row>
    <row r="98" spans="1:11" s="47" customFormat="1" ht="18.75" customHeight="1" x14ac:dyDescent="0.3">
      <c r="A98" s="73"/>
      <c r="B98" s="77"/>
      <c r="C98" s="337"/>
      <c r="D98" s="344"/>
      <c r="E98" s="80"/>
      <c r="F98" s="357"/>
      <c r="G98" s="249"/>
      <c r="H98" s="77"/>
      <c r="I98" s="344"/>
      <c r="J98" s="258"/>
      <c r="K98" s="334"/>
    </row>
    <row r="99" spans="1:11" s="47" customFormat="1" ht="18.75" customHeight="1" x14ac:dyDescent="0.3">
      <c r="A99" s="73"/>
      <c r="B99" s="77"/>
      <c r="C99" s="337"/>
      <c r="D99" s="344"/>
      <c r="E99" s="80"/>
      <c r="F99" s="357"/>
      <c r="G99" s="249"/>
      <c r="H99" s="77"/>
      <c r="I99" s="344"/>
      <c r="J99" s="258"/>
      <c r="K99" s="77"/>
    </row>
    <row r="100" spans="1:11" s="47" customFormat="1" ht="23.25" customHeight="1" x14ac:dyDescent="0.3">
      <c r="A100" s="73"/>
      <c r="B100" s="77"/>
      <c r="C100" s="337"/>
      <c r="D100" s="344"/>
      <c r="E100" s="80"/>
      <c r="F100" s="357"/>
      <c r="G100" s="249"/>
      <c r="H100" s="77"/>
      <c r="I100" s="73"/>
      <c r="J100" s="258"/>
      <c r="K100" s="77"/>
    </row>
    <row r="101" spans="1:11" s="47" customFormat="1" ht="15.75" customHeight="1" x14ac:dyDescent="0.3">
      <c r="A101" s="73"/>
      <c r="B101" s="77"/>
      <c r="C101" s="247"/>
      <c r="D101" s="78"/>
      <c r="E101" s="80"/>
      <c r="F101" s="357"/>
      <c r="G101" s="249"/>
      <c r="H101" s="77"/>
      <c r="I101" s="73"/>
      <c r="J101" s="258"/>
      <c r="K101" s="77"/>
    </row>
    <row r="102" spans="1:11" s="47" customFormat="1" ht="18.75" customHeight="1" x14ac:dyDescent="0.3">
      <c r="A102" s="344" t="s">
        <v>29</v>
      </c>
      <c r="B102" s="334" t="s">
        <v>24</v>
      </c>
      <c r="C102" s="255"/>
      <c r="D102" s="344" t="s">
        <v>53</v>
      </c>
      <c r="E102" s="274"/>
      <c r="F102" s="357"/>
      <c r="G102" s="249"/>
      <c r="H102" s="73"/>
      <c r="I102" s="73"/>
      <c r="J102" s="258"/>
      <c r="K102" s="332" t="s">
        <v>597</v>
      </c>
    </row>
    <row r="103" spans="1:11" s="47" customFormat="1" x14ac:dyDescent="0.3">
      <c r="A103" s="344"/>
      <c r="B103" s="334"/>
      <c r="C103" s="255"/>
      <c r="D103" s="344"/>
      <c r="E103" s="274"/>
      <c r="F103" s="357"/>
      <c r="G103" s="249"/>
      <c r="H103" s="73"/>
      <c r="I103" s="73"/>
      <c r="J103" s="258"/>
      <c r="K103" s="332"/>
    </row>
    <row r="104" spans="1:11" s="47" customFormat="1" x14ac:dyDescent="0.3">
      <c r="A104" s="344"/>
      <c r="B104" s="77"/>
      <c r="C104" s="255"/>
      <c r="D104" s="344"/>
      <c r="E104" s="274"/>
      <c r="F104" s="256"/>
      <c r="G104" s="249"/>
      <c r="H104" s="73"/>
      <c r="I104" s="73"/>
      <c r="J104" s="258"/>
      <c r="K104" s="316"/>
    </row>
    <row r="105" spans="1:11" s="47" customFormat="1" x14ac:dyDescent="0.3">
      <c r="A105" s="344"/>
      <c r="B105" s="77"/>
      <c r="C105" s="255"/>
      <c r="D105" s="344"/>
      <c r="E105" s="274"/>
      <c r="F105" s="256"/>
      <c r="G105" s="249"/>
      <c r="H105" s="73"/>
      <c r="I105" s="73"/>
      <c r="J105" s="258"/>
      <c r="K105" s="316"/>
    </row>
    <row r="106" spans="1:11" s="47" customFormat="1" ht="9.75" customHeight="1" x14ac:dyDescent="0.3">
      <c r="A106" s="78"/>
      <c r="B106" s="77"/>
      <c r="C106" s="255"/>
      <c r="D106" s="78"/>
      <c r="E106" s="274"/>
      <c r="F106" s="256"/>
      <c r="G106" s="249"/>
      <c r="H106" s="73"/>
      <c r="I106" s="73"/>
      <c r="J106" s="258"/>
      <c r="K106" s="316"/>
    </row>
    <row r="107" spans="1:11" ht="19.5" customHeight="1" x14ac:dyDescent="0.45">
      <c r="A107" s="287"/>
      <c r="B107" s="77"/>
      <c r="C107" s="288"/>
      <c r="D107" s="344" t="s">
        <v>54</v>
      </c>
      <c r="E107" s="274"/>
      <c r="F107" s="289"/>
      <c r="G107" s="290"/>
      <c r="H107" s="291"/>
      <c r="I107" s="73"/>
      <c r="J107" s="292"/>
      <c r="K107" s="332" t="s">
        <v>597</v>
      </c>
    </row>
    <row r="108" spans="1:11" x14ac:dyDescent="0.45">
      <c r="A108" s="287"/>
      <c r="B108" s="77"/>
      <c r="C108" s="288"/>
      <c r="D108" s="344"/>
      <c r="E108" s="274"/>
      <c r="F108" s="289"/>
      <c r="G108" s="290"/>
      <c r="H108" s="291"/>
      <c r="I108" s="73"/>
      <c r="J108" s="292"/>
      <c r="K108" s="332"/>
    </row>
    <row r="109" spans="1:11" x14ac:dyDescent="0.45">
      <c r="A109" s="293"/>
      <c r="B109" s="83"/>
      <c r="C109" s="294"/>
      <c r="D109" s="345"/>
      <c r="E109" s="276"/>
      <c r="F109" s="295"/>
      <c r="G109" s="296"/>
      <c r="H109" s="297"/>
      <c r="I109" s="85"/>
      <c r="J109" s="298"/>
      <c r="K109" s="296"/>
    </row>
    <row r="110" spans="1:11" s="55" customFormat="1" ht="21.75" customHeight="1" x14ac:dyDescent="0.45">
      <c r="A110" s="299">
        <f>COUNTA(A13:A109)</f>
        <v>13</v>
      </c>
      <c r="B110" s="235"/>
      <c r="C110" s="300"/>
      <c r="D110" s="299"/>
      <c r="E110" s="301"/>
      <c r="F110" s="301"/>
      <c r="G110" s="302"/>
      <c r="H110" s="301"/>
      <c r="I110" s="301"/>
      <c r="J110" s="303"/>
      <c r="K110" s="302"/>
    </row>
  </sheetData>
  <mergeCells count="70">
    <mergeCell ref="A76:A78"/>
    <mergeCell ref="C76:C79"/>
    <mergeCell ref="B76:B77"/>
    <mergeCell ref="D76:D79"/>
    <mergeCell ref="D57:D61"/>
    <mergeCell ref="A63:A70"/>
    <mergeCell ref="D63:D68"/>
    <mergeCell ref="A71:A73"/>
    <mergeCell ref="B71:B73"/>
    <mergeCell ref="D71:D74"/>
    <mergeCell ref="F97:F103"/>
    <mergeCell ref="I97:I99"/>
    <mergeCell ref="D90:D92"/>
    <mergeCell ref="A81:A83"/>
    <mergeCell ref="B81:B82"/>
    <mergeCell ref="A85:A88"/>
    <mergeCell ref="D85:D88"/>
    <mergeCell ref="B85:B86"/>
    <mergeCell ref="K39:K40"/>
    <mergeCell ref="K50:K51"/>
    <mergeCell ref="K58:K59"/>
    <mergeCell ref="K63:K64"/>
    <mergeCell ref="H26:H28"/>
    <mergeCell ref="K36:K37"/>
    <mergeCell ref="K34:K35"/>
    <mergeCell ref="K32:K33"/>
    <mergeCell ref="D107:D109"/>
    <mergeCell ref="A95:A96"/>
    <mergeCell ref="A102:A105"/>
    <mergeCell ref="B102:B103"/>
    <mergeCell ref="D102:D105"/>
    <mergeCell ref="C95:C100"/>
    <mergeCell ref="D95:D100"/>
    <mergeCell ref="A49:A56"/>
    <mergeCell ref="B49:B50"/>
    <mergeCell ref="D49:D54"/>
    <mergeCell ref="D46:D48"/>
    <mergeCell ref="B46:B48"/>
    <mergeCell ref="A39:A45"/>
    <mergeCell ref="B39:B40"/>
    <mergeCell ref="D39:D43"/>
    <mergeCell ref="A46:A48"/>
    <mergeCell ref="A1:K1"/>
    <mergeCell ref="A2:K2"/>
    <mergeCell ref="A6:B6"/>
    <mergeCell ref="E11:F11"/>
    <mergeCell ref="A4:B4"/>
    <mergeCell ref="A5:B5"/>
    <mergeCell ref="C6:K6"/>
    <mergeCell ref="C5:K5"/>
    <mergeCell ref="C4:K4"/>
    <mergeCell ref="C8:K8"/>
    <mergeCell ref="C7:K7"/>
    <mergeCell ref="A12:K12"/>
    <mergeCell ref="A13:A25"/>
    <mergeCell ref="K107:K108"/>
    <mergeCell ref="K71:K72"/>
    <mergeCell ref="K76:K77"/>
    <mergeCell ref="K85:K86"/>
    <mergeCell ref="K90:K91"/>
    <mergeCell ref="K102:K103"/>
    <mergeCell ref="K97:K98"/>
    <mergeCell ref="B13:B23"/>
    <mergeCell ref="C13:C24"/>
    <mergeCell ref="K29:K30"/>
    <mergeCell ref="F13:F24"/>
    <mergeCell ref="K13:K23"/>
    <mergeCell ref="I13:I25"/>
    <mergeCell ref="H13:H14"/>
    <mergeCell ref="D13:D25"/>
  </mergeCells>
  <pageMargins left="0.27559055118110237" right="0.15748031496062992" top="0.27559055118110237" bottom="0.23622047244094491" header="0.19685039370078741" footer="0.19685039370078741"/>
  <pageSetup paperSize="9" orientation="landscape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5DC3A-BDB4-4CE4-8F2B-D909E859A405}">
  <dimension ref="A1:N99"/>
  <sheetViews>
    <sheetView showGridLines="0" zoomScale="115" zoomScaleNormal="115" zoomScaleSheetLayoutView="130" workbookViewId="0">
      <pane ySplit="9" topLeftCell="A10" activePane="bottomLeft" state="frozen"/>
      <selection pane="bottomLeft" activeCell="P11" sqref="P11"/>
    </sheetView>
  </sheetViews>
  <sheetFormatPr defaultRowHeight="19.5" x14ac:dyDescent="0.45"/>
  <cols>
    <col min="1" max="1" width="15.625" style="50" customWidth="1"/>
    <col min="2" max="2" width="7.625" style="8" customWidth="1"/>
    <col min="3" max="3" width="16.125" style="51" customWidth="1"/>
    <col min="4" max="4" width="20.625" style="52" customWidth="1"/>
    <col min="5" max="5" width="3.125" style="53" customWidth="1"/>
    <col min="6" max="6" width="20" style="52" customWidth="1"/>
    <col min="7" max="7" width="2.875" style="8" hidden="1" customWidth="1"/>
    <col min="8" max="8" width="19.625" style="52" customWidth="1"/>
    <col min="9" max="9" width="11.625" style="52" customWidth="1"/>
    <col min="10" max="10" width="9.625" style="54" customWidth="1"/>
    <col min="11" max="11" width="9.625" style="52" customWidth="1"/>
    <col min="12" max="12" width="12.125" style="52" customWidth="1"/>
    <col min="13" max="13" width="0" style="52" hidden="1" customWidth="1"/>
    <col min="14" max="14" width="12.5" style="56" hidden="1" customWidth="1"/>
    <col min="15" max="16384" width="9" style="52"/>
  </cols>
  <sheetData>
    <row r="1" spans="1:14" s="4" customFormat="1" ht="21.75" x14ac:dyDescent="0.3">
      <c r="A1" s="370" t="s">
        <v>31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N1" s="5"/>
    </row>
    <row r="2" spans="1:14" s="4" customFormat="1" ht="24" x14ac:dyDescent="0.3">
      <c r="A2" s="371" t="s">
        <v>32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M2" s="4" t="s">
        <v>42</v>
      </c>
      <c r="N2" s="5">
        <f ca="1">SUMIF(I11:J97,M2,J11:J97)</f>
        <v>4594969</v>
      </c>
    </row>
    <row r="3" spans="1:14" s="4" customFormat="1" ht="8.25" customHeight="1" x14ac:dyDescent="0.3">
      <c r="C3" s="6"/>
      <c r="E3" s="7"/>
      <c r="G3" s="8"/>
      <c r="J3" s="9"/>
      <c r="N3" s="5"/>
    </row>
    <row r="4" spans="1:14" s="10" customFormat="1" ht="17.25" customHeight="1" x14ac:dyDescent="0.3">
      <c r="A4" s="372" t="s">
        <v>34</v>
      </c>
      <c r="B4" s="372"/>
      <c r="C4" s="373" t="s">
        <v>38</v>
      </c>
      <c r="D4" s="373"/>
      <c r="E4" s="373"/>
      <c r="F4" s="373"/>
      <c r="G4" s="373"/>
      <c r="H4" s="373"/>
      <c r="I4" s="373"/>
      <c r="J4" s="373"/>
      <c r="K4" s="373"/>
      <c r="N4" s="11"/>
    </row>
    <row r="5" spans="1:14" s="10" customFormat="1" ht="17.25" customHeight="1" x14ac:dyDescent="0.3">
      <c r="A5" s="372" t="s">
        <v>35</v>
      </c>
      <c r="B5" s="372"/>
      <c r="C5" s="373" t="s">
        <v>56</v>
      </c>
      <c r="D5" s="373"/>
      <c r="E5" s="373"/>
      <c r="F5" s="373"/>
      <c r="G5" s="373"/>
      <c r="H5" s="373"/>
      <c r="I5" s="373"/>
      <c r="J5" s="373"/>
      <c r="K5" s="373"/>
      <c r="N5" s="11"/>
    </row>
    <row r="6" spans="1:14" s="10" customFormat="1" ht="42" customHeight="1" x14ac:dyDescent="0.3">
      <c r="A6" s="374" t="s">
        <v>33</v>
      </c>
      <c r="B6" s="374"/>
      <c r="C6" s="373" t="s">
        <v>572</v>
      </c>
      <c r="D6" s="373"/>
      <c r="E6" s="373"/>
      <c r="F6" s="373"/>
      <c r="G6" s="373"/>
      <c r="H6" s="373"/>
      <c r="I6" s="373"/>
      <c r="J6" s="373"/>
      <c r="K6" s="373"/>
      <c r="N6" s="11"/>
    </row>
    <row r="7" spans="1:14" s="10" customFormat="1" ht="17.45" customHeight="1" x14ac:dyDescent="0.3">
      <c r="A7" s="378" t="s">
        <v>372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N7" s="11"/>
    </row>
    <row r="8" spans="1:14" s="232" customFormat="1" x14ac:dyDescent="0.3">
      <c r="A8" s="379" t="s">
        <v>594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N8" s="319"/>
    </row>
    <row r="9" spans="1:14" s="7" customFormat="1" ht="42" customHeight="1" x14ac:dyDescent="0.3">
      <c r="A9" s="12" t="s">
        <v>0</v>
      </c>
      <c r="B9" s="12" t="s">
        <v>1</v>
      </c>
      <c r="C9" s="13" t="s">
        <v>2</v>
      </c>
      <c r="D9" s="12" t="s">
        <v>7</v>
      </c>
      <c r="E9" s="361" t="s">
        <v>3</v>
      </c>
      <c r="F9" s="362"/>
      <c r="G9" s="14"/>
      <c r="H9" s="12" t="s">
        <v>55</v>
      </c>
      <c r="I9" s="12" t="s">
        <v>4</v>
      </c>
      <c r="J9" s="15" t="s">
        <v>5</v>
      </c>
      <c r="K9" s="12" t="s">
        <v>217</v>
      </c>
      <c r="N9" s="16"/>
    </row>
    <row r="10" spans="1:14" s="7" customFormat="1" ht="23.25" customHeight="1" x14ac:dyDescent="0.3">
      <c r="A10" s="375" t="s">
        <v>30</v>
      </c>
      <c r="B10" s="376"/>
      <c r="C10" s="376"/>
      <c r="D10" s="376"/>
      <c r="E10" s="376"/>
      <c r="F10" s="376"/>
      <c r="G10" s="376"/>
      <c r="H10" s="376"/>
      <c r="I10" s="376"/>
      <c r="J10" s="376"/>
      <c r="K10" s="377"/>
      <c r="N10" s="16"/>
    </row>
    <row r="11" spans="1:14" s="10" customFormat="1" ht="141.75" customHeight="1" x14ac:dyDescent="0.3">
      <c r="A11" s="358" t="s">
        <v>58</v>
      </c>
      <c r="B11" s="18" t="s">
        <v>21</v>
      </c>
      <c r="C11" s="369" t="s">
        <v>68</v>
      </c>
      <c r="D11" s="365" t="s">
        <v>477</v>
      </c>
      <c r="E11" s="21">
        <v>1</v>
      </c>
      <c r="F11" s="22" t="s">
        <v>478</v>
      </c>
      <c r="G11" s="18">
        <v>4.3</v>
      </c>
      <c r="H11" s="17" t="str">
        <f>VLOOKUP(G11,SDGs2026!A1:C76,2,FALSE)</f>
        <v>4.3 มาตรการการเรียนรู้ตลอดชีวิต</v>
      </c>
      <c r="I11" s="17" t="s">
        <v>42</v>
      </c>
      <c r="J11" s="23">
        <v>316550</v>
      </c>
      <c r="K11" s="18" t="s">
        <v>139</v>
      </c>
      <c r="N11" s="11"/>
    </row>
    <row r="12" spans="1:14" s="10" customFormat="1" ht="19.5" customHeight="1" x14ac:dyDescent="0.3">
      <c r="A12" s="359"/>
      <c r="B12" s="32"/>
      <c r="C12" s="368"/>
      <c r="D12" s="364"/>
      <c r="E12" s="28"/>
      <c r="F12" s="29"/>
      <c r="G12" s="32"/>
      <c r="H12" s="24"/>
      <c r="I12" s="24"/>
      <c r="J12" s="31"/>
      <c r="K12" s="32"/>
      <c r="N12" s="11"/>
    </row>
    <row r="13" spans="1:14" s="10" customFormat="1" ht="58.5" x14ac:dyDescent="0.3">
      <c r="A13" s="359"/>
      <c r="B13" s="25"/>
      <c r="C13" s="368"/>
      <c r="D13" s="364"/>
      <c r="E13" s="28">
        <v>2</v>
      </c>
      <c r="F13" s="29" t="s">
        <v>280</v>
      </c>
      <c r="G13" s="30">
        <v>4.3</v>
      </c>
      <c r="H13" s="24" t="str">
        <f>VLOOKUP(G13,SDGs2026!A2:C77,2,FALSE)</f>
        <v>4.3 มาตรการการเรียนรู้ตลอดชีวิต</v>
      </c>
      <c r="I13" s="24" t="s">
        <v>42</v>
      </c>
      <c r="J13" s="31">
        <v>100125</v>
      </c>
      <c r="K13" s="32" t="s">
        <v>139</v>
      </c>
      <c r="N13" s="11"/>
    </row>
    <row r="14" spans="1:14" s="10" customFormat="1" ht="21.75" x14ac:dyDescent="0.3">
      <c r="A14" s="24"/>
      <c r="B14" s="25"/>
      <c r="C14" s="26"/>
      <c r="D14" s="27"/>
      <c r="E14" s="28"/>
      <c r="F14" s="29"/>
      <c r="G14" s="30"/>
      <c r="H14" s="24"/>
      <c r="I14" s="24"/>
      <c r="J14" s="31"/>
      <c r="K14" s="32"/>
      <c r="N14" s="11"/>
    </row>
    <row r="15" spans="1:14" s="10" customFormat="1" ht="58.5" x14ac:dyDescent="0.3">
      <c r="A15" s="33"/>
      <c r="B15" s="33"/>
      <c r="C15" s="34"/>
      <c r="D15" s="33"/>
      <c r="E15" s="35">
        <v>3</v>
      </c>
      <c r="F15" s="36" t="s">
        <v>496</v>
      </c>
      <c r="G15" s="37">
        <v>4.3</v>
      </c>
      <c r="H15" s="38" t="str">
        <f>VLOOKUP(G15,SDGs2026!A3:C78,2,FALSE)</f>
        <v>4.3 มาตรการการเรียนรู้ตลอดชีวิต</v>
      </c>
      <c r="I15" s="38" t="s">
        <v>42</v>
      </c>
      <c r="J15" s="39">
        <v>642700</v>
      </c>
      <c r="K15" s="30" t="s">
        <v>139</v>
      </c>
      <c r="N15" s="11"/>
    </row>
    <row r="16" spans="1:14" s="10" customFormat="1" x14ac:dyDescent="0.3">
      <c r="A16" s="91"/>
      <c r="B16" s="91"/>
      <c r="C16" s="128"/>
      <c r="D16" s="91"/>
      <c r="E16" s="90"/>
      <c r="F16" s="89"/>
      <c r="G16" s="129"/>
      <c r="H16" s="89"/>
      <c r="I16" s="89"/>
      <c r="J16" s="92"/>
      <c r="K16" s="90"/>
      <c r="N16" s="11"/>
    </row>
    <row r="17" spans="1:14" s="10" customFormat="1" ht="97.5" x14ac:dyDescent="0.3">
      <c r="A17" s="25"/>
      <c r="B17" s="25"/>
      <c r="C17" s="40"/>
      <c r="D17" s="25"/>
      <c r="E17" s="21">
        <v>4</v>
      </c>
      <c r="F17" s="22" t="s">
        <v>495</v>
      </c>
      <c r="G17" s="37">
        <v>4.3</v>
      </c>
      <c r="H17" s="20" t="str">
        <f>VLOOKUP(G17,SDGs2026!A4:C79,2,FALSE)</f>
        <v>4.3 มาตรการการเรียนรู้ตลอดชีวิต</v>
      </c>
      <c r="I17" s="20" t="s">
        <v>42</v>
      </c>
      <c r="J17" s="185">
        <v>67560</v>
      </c>
      <c r="K17" s="32" t="s">
        <v>139</v>
      </c>
      <c r="N17" s="11"/>
    </row>
    <row r="18" spans="1:14" s="10" customFormat="1" x14ac:dyDescent="0.3">
      <c r="A18" s="25"/>
      <c r="B18" s="25"/>
      <c r="C18" s="40"/>
      <c r="D18" s="25"/>
      <c r="E18" s="28"/>
      <c r="F18" s="29"/>
      <c r="G18" s="18"/>
      <c r="H18" s="27"/>
      <c r="I18" s="27"/>
      <c r="J18" s="186"/>
      <c r="K18" s="27"/>
      <c r="N18" s="11"/>
    </row>
    <row r="19" spans="1:14" s="10" customFormat="1" ht="39" x14ac:dyDescent="0.3">
      <c r="A19" s="25"/>
      <c r="B19" s="25"/>
      <c r="C19" s="40"/>
      <c r="D19" s="25"/>
      <c r="E19" s="28">
        <v>5</v>
      </c>
      <c r="F19" s="29" t="s">
        <v>218</v>
      </c>
      <c r="G19" s="18">
        <v>4.3</v>
      </c>
      <c r="H19" s="27" t="str">
        <f>VLOOKUP(G19,SDGs2026!A5:C80,2,FALSE)</f>
        <v>4.3 มาตรการการเรียนรู้ตลอดชีวิต</v>
      </c>
      <c r="I19" s="27" t="s">
        <v>42</v>
      </c>
      <c r="J19" s="31">
        <v>71265</v>
      </c>
      <c r="K19" s="32" t="s">
        <v>139</v>
      </c>
      <c r="N19" s="11"/>
    </row>
    <row r="20" spans="1:14" s="10" customFormat="1" x14ac:dyDescent="0.3">
      <c r="A20" s="25"/>
      <c r="B20" s="25"/>
      <c r="C20" s="40"/>
      <c r="D20" s="25"/>
      <c r="E20" s="28"/>
      <c r="F20" s="29"/>
      <c r="G20" s="32"/>
      <c r="H20" s="27"/>
      <c r="I20" s="27"/>
      <c r="J20" s="31"/>
      <c r="K20" s="32"/>
      <c r="N20" s="11"/>
    </row>
    <row r="21" spans="1:14" s="10" customFormat="1" ht="39" customHeight="1" x14ac:dyDescent="0.3">
      <c r="A21" s="364"/>
      <c r="B21" s="32"/>
      <c r="C21" s="368"/>
      <c r="D21" s="364"/>
      <c r="E21" s="28">
        <v>6</v>
      </c>
      <c r="F21" s="29" t="s">
        <v>281</v>
      </c>
      <c r="G21" s="32">
        <v>4.3</v>
      </c>
      <c r="H21" s="27" t="str">
        <f>VLOOKUP(G21,SDGs2026!A6:C81,2,FALSE)</f>
        <v>4.3 มาตรการการเรียนรู้ตลอดชีวิต</v>
      </c>
      <c r="I21" s="27" t="s">
        <v>42</v>
      </c>
      <c r="J21" s="31">
        <v>9660</v>
      </c>
      <c r="K21" s="32" t="s">
        <v>139</v>
      </c>
      <c r="N21" s="11"/>
    </row>
    <row r="22" spans="1:14" s="10" customFormat="1" ht="19.5" customHeight="1" x14ac:dyDescent="0.3">
      <c r="A22" s="364"/>
      <c r="B22" s="32"/>
      <c r="C22" s="368"/>
      <c r="D22" s="364"/>
      <c r="E22" s="28"/>
      <c r="F22" s="29"/>
      <c r="G22" s="32"/>
      <c r="H22" s="27"/>
      <c r="I22" s="27"/>
      <c r="J22" s="31"/>
      <c r="K22" s="32"/>
      <c r="N22" s="11"/>
    </row>
    <row r="23" spans="1:14" s="10" customFormat="1" ht="58.5" x14ac:dyDescent="0.3">
      <c r="A23" s="364"/>
      <c r="B23" s="25"/>
      <c r="C23" s="368"/>
      <c r="D23" s="364"/>
      <c r="E23" s="28">
        <v>7</v>
      </c>
      <c r="F23" s="29" t="s">
        <v>497</v>
      </c>
      <c r="G23" s="32">
        <v>4.3</v>
      </c>
      <c r="H23" s="27" t="str">
        <f>VLOOKUP(G23,SDGs2026!A7:C82,2,FALSE)</f>
        <v>4.3 มาตรการการเรียนรู้ตลอดชีวิต</v>
      </c>
      <c r="I23" s="27" t="s">
        <v>42</v>
      </c>
      <c r="J23" s="31">
        <v>10500</v>
      </c>
      <c r="K23" s="32" t="s">
        <v>139</v>
      </c>
      <c r="N23" s="11"/>
    </row>
    <row r="24" spans="1:14" s="10" customFormat="1" x14ac:dyDescent="0.3">
      <c r="A24" s="364"/>
      <c r="B24" s="25"/>
      <c r="C24" s="368"/>
      <c r="D24" s="364"/>
      <c r="E24" s="28"/>
      <c r="F24" s="29"/>
      <c r="G24" s="32"/>
      <c r="H24" s="27"/>
      <c r="I24" s="27"/>
      <c r="J24" s="31"/>
      <c r="K24" s="32"/>
      <c r="N24" s="11"/>
    </row>
    <row r="25" spans="1:14" s="10" customFormat="1" ht="78" x14ac:dyDescent="0.3">
      <c r="A25" s="364"/>
      <c r="B25" s="25"/>
      <c r="C25" s="368"/>
      <c r="D25" s="364"/>
      <c r="E25" s="28">
        <v>8</v>
      </c>
      <c r="F25" s="29" t="s">
        <v>282</v>
      </c>
      <c r="G25" s="32">
        <v>4.3</v>
      </c>
      <c r="H25" s="27" t="str">
        <f>VLOOKUP(G25,SDGs2026!A8:C83,2,FALSE)</f>
        <v>4.3 มาตรการการเรียนรู้ตลอดชีวิต</v>
      </c>
      <c r="I25" s="27" t="s">
        <v>42</v>
      </c>
      <c r="J25" s="31">
        <v>49145</v>
      </c>
      <c r="K25" s="32" t="s">
        <v>139</v>
      </c>
      <c r="N25" s="11"/>
    </row>
    <row r="26" spans="1:14" s="10" customFormat="1" x14ac:dyDescent="0.3">
      <c r="A26" s="27"/>
      <c r="B26" s="25"/>
      <c r="C26" s="26"/>
      <c r="D26" s="27"/>
      <c r="E26" s="28"/>
      <c r="F26" s="29"/>
      <c r="G26" s="32"/>
      <c r="H26" s="27"/>
      <c r="I26" s="27"/>
      <c r="J26" s="31"/>
      <c r="K26" s="32"/>
      <c r="N26" s="11"/>
    </row>
    <row r="27" spans="1:14" s="10" customFormat="1" ht="58.5" customHeight="1" x14ac:dyDescent="0.3">
      <c r="A27" s="33"/>
      <c r="B27" s="33"/>
      <c r="C27" s="34"/>
      <c r="D27" s="33"/>
      <c r="E27" s="35">
        <v>9</v>
      </c>
      <c r="F27" s="36" t="s">
        <v>498</v>
      </c>
      <c r="G27" s="30">
        <v>4.3</v>
      </c>
      <c r="H27" s="38" t="str">
        <f>VLOOKUP(G27,SDGs2026!A9:C84,2,FALSE)</f>
        <v>4.3 มาตรการการเรียนรู้ตลอดชีวิต</v>
      </c>
      <c r="I27" s="38" t="s">
        <v>42</v>
      </c>
      <c r="J27" s="39">
        <v>25650</v>
      </c>
      <c r="K27" s="30" t="s">
        <v>139</v>
      </c>
      <c r="N27" s="11"/>
    </row>
    <row r="28" spans="1:14" s="10" customFormat="1" ht="58.5" x14ac:dyDescent="0.3">
      <c r="A28" s="71"/>
      <c r="B28" s="71"/>
      <c r="C28" s="72"/>
      <c r="D28" s="71"/>
      <c r="E28" s="21">
        <v>10</v>
      </c>
      <c r="F28" s="22" t="s">
        <v>283</v>
      </c>
      <c r="G28" s="18">
        <v>4.3</v>
      </c>
      <c r="H28" s="20" t="str">
        <f>VLOOKUP(G28,SDGs2026!A10:C85,2,FALSE)</f>
        <v>4.3 มาตรการการเรียนรู้ตลอดชีวิต</v>
      </c>
      <c r="I28" s="20" t="s">
        <v>42</v>
      </c>
      <c r="J28" s="23">
        <v>50079</v>
      </c>
      <c r="K28" s="18" t="s">
        <v>139</v>
      </c>
      <c r="N28" s="11"/>
    </row>
    <row r="29" spans="1:14" s="10" customFormat="1" ht="78" x14ac:dyDescent="0.3">
      <c r="A29" s="25"/>
      <c r="B29" s="25"/>
      <c r="C29" s="40"/>
      <c r="D29" s="25"/>
      <c r="E29" s="28">
        <v>11</v>
      </c>
      <c r="F29" s="29" t="s">
        <v>284</v>
      </c>
      <c r="G29" s="32">
        <v>4.3</v>
      </c>
      <c r="H29" s="27" t="str">
        <f>VLOOKUP(G29,SDGs2026!A11:C86,2,FALSE)</f>
        <v>4.3 มาตรการการเรียนรู้ตลอดชีวิต</v>
      </c>
      <c r="I29" s="27" t="s">
        <v>42</v>
      </c>
      <c r="J29" s="31">
        <v>40000</v>
      </c>
      <c r="K29" s="32" t="s">
        <v>139</v>
      </c>
      <c r="N29" s="11"/>
    </row>
    <row r="30" spans="1:14" s="10" customFormat="1" x14ac:dyDescent="0.3">
      <c r="A30" s="25"/>
      <c r="B30" s="25"/>
      <c r="C30" s="40"/>
      <c r="D30" s="25"/>
      <c r="E30" s="28"/>
      <c r="F30" s="29"/>
      <c r="G30" s="32"/>
      <c r="H30" s="27"/>
      <c r="I30" s="27"/>
      <c r="J30" s="31"/>
      <c r="K30" s="32"/>
      <c r="N30" s="11"/>
    </row>
    <row r="31" spans="1:14" s="10" customFormat="1" ht="58.5" x14ac:dyDescent="0.3">
      <c r="A31" s="25"/>
      <c r="B31" s="25"/>
      <c r="C31" s="40"/>
      <c r="D31" s="25"/>
      <c r="E31" s="28">
        <v>12</v>
      </c>
      <c r="F31" s="29" t="s">
        <v>285</v>
      </c>
      <c r="G31" s="32">
        <v>4.3</v>
      </c>
      <c r="H31" s="27" t="str">
        <f>VLOOKUP(G31,SDGs2026!A12:C87,2,FALSE)</f>
        <v>4.3 มาตรการการเรียนรู้ตลอดชีวิต</v>
      </c>
      <c r="I31" s="27" t="s">
        <v>42</v>
      </c>
      <c r="J31" s="31">
        <v>60000</v>
      </c>
      <c r="K31" s="32" t="s">
        <v>139</v>
      </c>
      <c r="N31" s="11"/>
    </row>
    <row r="32" spans="1:14" s="10" customFormat="1" x14ac:dyDescent="0.3">
      <c r="A32" s="25"/>
      <c r="B32" s="25"/>
      <c r="C32" s="40"/>
      <c r="D32" s="25"/>
      <c r="E32" s="28"/>
      <c r="F32" s="29"/>
      <c r="G32" s="32"/>
      <c r="H32" s="27"/>
      <c r="I32" s="27"/>
      <c r="J32" s="31"/>
      <c r="K32" s="32"/>
      <c r="N32" s="11"/>
    </row>
    <row r="33" spans="1:14" s="10" customFormat="1" ht="97.5" x14ac:dyDescent="0.3">
      <c r="A33" s="25"/>
      <c r="B33" s="25"/>
      <c r="C33" s="40"/>
      <c r="D33" s="25"/>
      <c r="E33" s="28">
        <v>13</v>
      </c>
      <c r="F33" s="29" t="s">
        <v>484</v>
      </c>
      <c r="G33" s="32">
        <v>4.2</v>
      </c>
      <c r="H33" s="27" t="str">
        <f>VLOOKUP(G33,SDGs2026!A13:C88,2,FALSE)</f>
        <v>4.2 สัดส่วนบัณฑิตที่มีคุณวุฒิการสอน</v>
      </c>
      <c r="I33" s="27" t="s">
        <v>42</v>
      </c>
      <c r="J33" s="31">
        <v>10200</v>
      </c>
      <c r="K33" s="32" t="s">
        <v>139</v>
      </c>
      <c r="N33" s="11"/>
    </row>
    <row r="34" spans="1:14" s="10" customFormat="1" x14ac:dyDescent="0.3">
      <c r="A34" s="25"/>
      <c r="B34" s="25"/>
      <c r="C34" s="40"/>
      <c r="D34" s="25"/>
      <c r="E34" s="28"/>
      <c r="F34" s="29"/>
      <c r="G34" s="32"/>
      <c r="H34" s="27"/>
      <c r="I34" s="27"/>
      <c r="J34" s="31"/>
      <c r="K34" s="32"/>
      <c r="N34" s="11"/>
    </row>
    <row r="35" spans="1:14" s="10" customFormat="1" ht="58.5" x14ac:dyDescent="0.3">
      <c r="A35" s="25"/>
      <c r="B35" s="32"/>
      <c r="C35" s="40"/>
      <c r="D35" s="25"/>
      <c r="E35" s="28">
        <v>14</v>
      </c>
      <c r="F35" s="29" t="s">
        <v>286</v>
      </c>
      <c r="G35" s="32">
        <v>4.3</v>
      </c>
      <c r="H35" s="27" t="str">
        <f>VLOOKUP(G35,SDGs2026!A14:C89,2,FALSE)</f>
        <v>4.3 มาตรการการเรียนรู้ตลอดชีวิต</v>
      </c>
      <c r="I35" s="27" t="s">
        <v>42</v>
      </c>
      <c r="J35" s="31">
        <v>25000</v>
      </c>
      <c r="K35" s="32" t="s">
        <v>139</v>
      </c>
      <c r="N35" s="11"/>
    </row>
    <row r="36" spans="1:14" s="10" customFormat="1" x14ac:dyDescent="0.3">
      <c r="A36" s="25"/>
      <c r="B36" s="32"/>
      <c r="C36" s="40"/>
      <c r="D36" s="25"/>
      <c r="E36" s="28"/>
      <c r="F36" s="29"/>
      <c r="G36" s="32"/>
      <c r="H36" s="27"/>
      <c r="I36" s="27"/>
      <c r="J36" s="31"/>
      <c r="K36" s="32"/>
      <c r="N36" s="11"/>
    </row>
    <row r="37" spans="1:14" s="10" customFormat="1" ht="78" x14ac:dyDescent="0.3">
      <c r="A37" s="25"/>
      <c r="B37" s="32"/>
      <c r="C37" s="40"/>
      <c r="D37" s="27" t="s">
        <v>67</v>
      </c>
      <c r="E37" s="28">
        <v>15</v>
      </c>
      <c r="F37" s="29" t="s">
        <v>287</v>
      </c>
      <c r="G37" s="32">
        <v>4.2</v>
      </c>
      <c r="H37" s="27" t="str">
        <f>VLOOKUP(G37,SDGs2026!A1:C76,2,FALSE)</f>
        <v>4.2 สัดส่วนบัณฑิตที่มีคุณวุฒิการสอน</v>
      </c>
      <c r="I37" s="27" t="s">
        <v>42</v>
      </c>
      <c r="J37" s="31">
        <v>201300</v>
      </c>
      <c r="K37" s="32" t="s">
        <v>139</v>
      </c>
      <c r="N37" s="11"/>
    </row>
    <row r="38" spans="1:14" s="10" customFormat="1" x14ac:dyDescent="0.3">
      <c r="A38" s="33"/>
      <c r="B38" s="30"/>
      <c r="C38" s="34"/>
      <c r="D38" s="38"/>
      <c r="E38" s="35"/>
      <c r="F38" s="36"/>
      <c r="G38" s="30"/>
      <c r="H38" s="38"/>
      <c r="I38" s="38"/>
      <c r="J38" s="39"/>
      <c r="K38" s="30"/>
      <c r="N38" s="11"/>
    </row>
    <row r="39" spans="1:14" s="10" customFormat="1" ht="39" x14ac:dyDescent="0.3">
      <c r="A39" s="25"/>
      <c r="B39" s="32"/>
      <c r="C39" s="40"/>
      <c r="D39" s="27"/>
      <c r="E39" s="28">
        <v>16</v>
      </c>
      <c r="F39" s="29" t="s">
        <v>288</v>
      </c>
      <c r="G39" s="32">
        <v>4.2</v>
      </c>
      <c r="H39" s="27" t="str">
        <f>VLOOKUP(G39,SDGs2026!A1:C76,2,FALSE)</f>
        <v>4.2 สัดส่วนบัณฑิตที่มีคุณวุฒิการสอน</v>
      </c>
      <c r="I39" s="27" t="s">
        <v>42</v>
      </c>
      <c r="J39" s="31">
        <v>54600</v>
      </c>
      <c r="K39" s="32" t="s">
        <v>139</v>
      </c>
      <c r="N39" s="11"/>
    </row>
    <row r="40" spans="1:14" s="10" customFormat="1" x14ac:dyDescent="0.3">
      <c r="A40" s="25"/>
      <c r="B40" s="32"/>
      <c r="C40" s="40"/>
      <c r="D40" s="27"/>
      <c r="E40" s="28"/>
      <c r="F40" s="29"/>
      <c r="G40" s="32"/>
      <c r="H40" s="27"/>
      <c r="I40" s="27"/>
      <c r="J40" s="31"/>
      <c r="K40" s="32"/>
      <c r="N40" s="11"/>
    </row>
    <row r="41" spans="1:14" s="10" customFormat="1" ht="78" x14ac:dyDescent="0.3">
      <c r="A41" s="27"/>
      <c r="B41" s="32"/>
      <c r="C41" s="26"/>
      <c r="D41" s="27"/>
      <c r="E41" s="28">
        <v>17</v>
      </c>
      <c r="F41" s="29" t="s">
        <v>289</v>
      </c>
      <c r="G41" s="32">
        <v>4.2</v>
      </c>
      <c r="H41" s="27" t="str">
        <f>VLOOKUP(G41,SDGs2026!A2:C77,2,FALSE)</f>
        <v>4.2 สัดส่วนบัณฑิตที่มีคุณวุฒิการสอน</v>
      </c>
      <c r="I41" s="27" t="s">
        <v>42</v>
      </c>
      <c r="J41" s="31">
        <v>623940</v>
      </c>
      <c r="K41" s="32" t="s">
        <v>139</v>
      </c>
      <c r="N41" s="11"/>
    </row>
    <row r="42" spans="1:14" s="10" customFormat="1" x14ac:dyDescent="0.3">
      <c r="A42" s="27"/>
      <c r="B42" s="32"/>
      <c r="C42" s="26"/>
      <c r="D42" s="27"/>
      <c r="E42" s="28"/>
      <c r="F42" s="29"/>
      <c r="G42" s="32"/>
      <c r="H42" s="27"/>
      <c r="I42" s="27"/>
      <c r="J42" s="31"/>
      <c r="K42" s="32"/>
      <c r="N42" s="11"/>
    </row>
    <row r="43" spans="1:14" s="10" customFormat="1" ht="39" x14ac:dyDescent="0.3">
      <c r="A43" s="27"/>
      <c r="B43" s="32"/>
      <c r="C43" s="26"/>
      <c r="D43" s="27"/>
      <c r="E43" s="28">
        <v>18</v>
      </c>
      <c r="F43" s="29" t="s">
        <v>485</v>
      </c>
      <c r="G43" s="32">
        <v>4.2</v>
      </c>
      <c r="H43" s="27" t="str">
        <f>VLOOKUP(G43,SDGs2026!A3:C78,2,FALSE)</f>
        <v>4.2 สัดส่วนบัณฑิตที่มีคุณวุฒิการสอน</v>
      </c>
      <c r="I43" s="27" t="s">
        <v>42</v>
      </c>
      <c r="J43" s="31">
        <v>1816860</v>
      </c>
      <c r="K43" s="32" t="s">
        <v>139</v>
      </c>
      <c r="N43" s="11"/>
    </row>
    <row r="44" spans="1:14" s="10" customFormat="1" x14ac:dyDescent="0.3">
      <c r="A44" s="27"/>
      <c r="B44" s="32"/>
      <c r="C44" s="26"/>
      <c r="D44" s="27"/>
      <c r="E44" s="28"/>
      <c r="F44" s="29"/>
      <c r="G44" s="32"/>
      <c r="H44" s="27"/>
      <c r="I44" s="27"/>
      <c r="J44" s="31"/>
      <c r="K44" s="32"/>
      <c r="N44" s="11"/>
    </row>
    <row r="45" spans="1:14" s="10" customFormat="1" ht="78" customHeight="1" x14ac:dyDescent="0.3">
      <c r="A45" s="364" t="s">
        <v>59</v>
      </c>
      <c r="B45" s="32" t="s">
        <v>60</v>
      </c>
      <c r="C45" s="40"/>
      <c r="D45" s="25" t="s">
        <v>69</v>
      </c>
      <c r="E45" s="28">
        <v>19</v>
      </c>
      <c r="F45" s="29" t="s">
        <v>290</v>
      </c>
      <c r="G45" s="32">
        <v>4.3</v>
      </c>
      <c r="H45" s="27" t="str">
        <f>VLOOKUP(G45,SDGs2026!A9:C84,2,FALSE)</f>
        <v>4.3 มาตรการการเรียนรู้ตลอดชีวิต</v>
      </c>
      <c r="I45" s="27" t="s">
        <v>42</v>
      </c>
      <c r="J45" s="31">
        <v>351440</v>
      </c>
      <c r="K45" s="32" t="s">
        <v>139</v>
      </c>
      <c r="N45" s="11"/>
    </row>
    <row r="46" spans="1:14" s="10" customFormat="1" ht="19.5" customHeight="1" x14ac:dyDescent="0.3">
      <c r="A46" s="364"/>
      <c r="B46" s="32"/>
      <c r="C46" s="40"/>
      <c r="D46" s="25"/>
      <c r="E46" s="28"/>
      <c r="F46" s="29"/>
      <c r="G46" s="32"/>
      <c r="H46" s="27"/>
      <c r="I46" s="27"/>
      <c r="J46" s="31"/>
      <c r="K46" s="32"/>
      <c r="N46" s="11"/>
    </row>
    <row r="47" spans="1:14" s="10" customFormat="1" ht="39.75" customHeight="1" x14ac:dyDescent="0.3">
      <c r="A47" s="364"/>
      <c r="B47" s="32"/>
      <c r="C47" s="40"/>
      <c r="D47" s="25"/>
      <c r="E47" s="363">
        <v>20</v>
      </c>
      <c r="F47" s="367" t="s">
        <v>291</v>
      </c>
      <c r="G47" s="32">
        <v>1.4</v>
      </c>
      <c r="H47" s="27" t="str">
        <f>VLOOKUP(G47,SDGs2026!A1:C76,2,FALSE)</f>
        <v>1.4 โครงการต่อต้านความยากจนในชุมชน</v>
      </c>
      <c r="I47" s="25" t="s">
        <v>42</v>
      </c>
      <c r="J47" s="42">
        <v>8400</v>
      </c>
      <c r="K47" s="360" t="s">
        <v>139</v>
      </c>
      <c r="N47" s="11"/>
    </row>
    <row r="48" spans="1:14" s="10" customFormat="1" ht="19.5" customHeight="1" x14ac:dyDescent="0.3">
      <c r="A48" s="364"/>
      <c r="B48" s="32"/>
      <c r="C48" s="40"/>
      <c r="D48" s="25"/>
      <c r="E48" s="363"/>
      <c r="F48" s="367"/>
      <c r="G48" s="32"/>
      <c r="H48" s="27"/>
      <c r="I48" s="25"/>
      <c r="J48" s="42"/>
      <c r="K48" s="360"/>
      <c r="N48" s="11"/>
    </row>
    <row r="49" spans="1:14" s="10" customFormat="1" ht="39" customHeight="1" x14ac:dyDescent="0.3">
      <c r="A49" s="364"/>
      <c r="B49" s="32"/>
      <c r="C49" s="40"/>
      <c r="D49" s="25"/>
      <c r="E49" s="363"/>
      <c r="F49" s="367"/>
      <c r="G49" s="18">
        <v>4.3</v>
      </c>
      <c r="H49" s="27" t="str">
        <f>VLOOKUP(G49,SDGs2026!A8:C83,2,FALSE)</f>
        <v>4.3 มาตรการการเรียนรู้ตลอดชีวิต</v>
      </c>
      <c r="I49" s="25"/>
      <c r="J49" s="42"/>
      <c r="K49" s="360"/>
      <c r="N49" s="11"/>
    </row>
    <row r="50" spans="1:14" s="10" customFormat="1" ht="19.5" customHeight="1" x14ac:dyDescent="0.3">
      <c r="A50" s="364"/>
      <c r="B50" s="32"/>
      <c r="C50" s="40"/>
      <c r="D50" s="25"/>
      <c r="E50" s="28"/>
      <c r="F50" s="29"/>
      <c r="G50" s="32"/>
      <c r="H50" s="27"/>
      <c r="I50" s="25"/>
      <c r="J50" s="42"/>
      <c r="K50" s="32"/>
      <c r="N50" s="11"/>
    </row>
    <row r="51" spans="1:14" s="10" customFormat="1" ht="39" x14ac:dyDescent="0.3">
      <c r="A51" s="364"/>
      <c r="B51" s="32"/>
      <c r="C51" s="40"/>
      <c r="D51" s="27"/>
      <c r="E51" s="28">
        <v>21</v>
      </c>
      <c r="F51" s="29" t="s">
        <v>219</v>
      </c>
      <c r="G51" s="32">
        <v>4.2</v>
      </c>
      <c r="H51" s="27" t="str">
        <f>VLOOKUP(G51,SDGs2026!A9:C84,2,FALSE)</f>
        <v>4.2 สัดส่วนบัณฑิตที่มีคุณวุฒิการสอน</v>
      </c>
      <c r="I51" s="27" t="s">
        <v>42</v>
      </c>
      <c r="J51" s="31">
        <v>9305</v>
      </c>
      <c r="K51" s="32" t="s">
        <v>139</v>
      </c>
      <c r="N51" s="11"/>
    </row>
    <row r="52" spans="1:14" s="10" customFormat="1" x14ac:dyDescent="0.3">
      <c r="A52" s="366"/>
      <c r="B52" s="30"/>
      <c r="C52" s="34"/>
      <c r="D52" s="38"/>
      <c r="E52" s="35"/>
      <c r="F52" s="36"/>
      <c r="G52" s="30"/>
      <c r="H52" s="38"/>
      <c r="I52" s="38"/>
      <c r="J52" s="39"/>
      <c r="K52" s="30"/>
      <c r="N52" s="11"/>
    </row>
    <row r="53" spans="1:14" s="10" customFormat="1" ht="58.5" x14ac:dyDescent="0.3">
      <c r="A53" s="25"/>
      <c r="B53" s="32"/>
      <c r="C53" s="40"/>
      <c r="D53" s="27"/>
      <c r="E53" s="28">
        <v>22</v>
      </c>
      <c r="F53" s="29" t="s">
        <v>292</v>
      </c>
      <c r="G53" s="32">
        <v>11.2</v>
      </c>
      <c r="H53" s="27" t="str">
        <f>VLOOKUP(G53,SDGs2026!A11:C86,2,FALSE)</f>
        <v>11.2 การสนับสนุนศิลปะและมรดก</v>
      </c>
      <c r="I53" s="27" t="s">
        <v>42</v>
      </c>
      <c r="J53" s="31">
        <v>37000</v>
      </c>
      <c r="K53" s="32" t="s">
        <v>139</v>
      </c>
      <c r="N53" s="11"/>
    </row>
    <row r="54" spans="1:14" s="10" customFormat="1" ht="9.75" customHeight="1" x14ac:dyDescent="0.3">
      <c r="A54" s="27"/>
      <c r="B54" s="32"/>
      <c r="C54" s="40"/>
      <c r="D54" s="27"/>
      <c r="E54" s="28"/>
      <c r="F54" s="29"/>
      <c r="G54" s="32"/>
      <c r="H54" s="27"/>
      <c r="I54" s="27"/>
      <c r="J54" s="31"/>
      <c r="K54" s="32"/>
      <c r="N54" s="11"/>
    </row>
    <row r="55" spans="1:14" s="10" customFormat="1" ht="58.5" x14ac:dyDescent="0.3">
      <c r="A55" s="25"/>
      <c r="B55" s="32"/>
      <c r="C55" s="40"/>
      <c r="D55" s="27"/>
      <c r="E55" s="28">
        <v>23</v>
      </c>
      <c r="F55" s="29" t="s">
        <v>293</v>
      </c>
      <c r="G55" s="32">
        <v>4.3</v>
      </c>
      <c r="H55" s="27" t="str">
        <f>VLOOKUP(G55,SDGs2026!A12:C87,2,FALSE)</f>
        <v>4.3 มาตรการการเรียนรู้ตลอดชีวิต</v>
      </c>
      <c r="I55" s="27" t="s">
        <v>42</v>
      </c>
      <c r="J55" s="31">
        <v>13690</v>
      </c>
      <c r="K55" s="32" t="s">
        <v>139</v>
      </c>
      <c r="N55" s="11"/>
    </row>
    <row r="56" spans="1:14" s="10" customFormat="1" ht="18.75" customHeight="1" x14ac:dyDescent="0.3">
      <c r="A56" s="27"/>
      <c r="B56" s="32"/>
      <c r="C56" s="26"/>
      <c r="D56" s="380" t="s">
        <v>70</v>
      </c>
      <c r="E56" s="28"/>
      <c r="F56" s="44"/>
      <c r="G56" s="45"/>
      <c r="H56" s="27"/>
      <c r="I56" s="27"/>
      <c r="J56" s="31"/>
      <c r="K56" s="32"/>
      <c r="N56" s="11"/>
    </row>
    <row r="57" spans="1:14" s="10" customFormat="1" x14ac:dyDescent="0.3">
      <c r="A57" s="27"/>
      <c r="B57" s="32"/>
      <c r="C57" s="26"/>
      <c r="D57" s="380"/>
      <c r="E57" s="28"/>
      <c r="F57" s="44"/>
      <c r="G57" s="45"/>
      <c r="H57" s="27"/>
      <c r="I57" s="27"/>
      <c r="J57" s="31"/>
      <c r="K57" s="32"/>
      <c r="N57" s="11"/>
    </row>
    <row r="58" spans="1:14" s="10" customFormat="1" x14ac:dyDescent="0.3">
      <c r="A58" s="27"/>
      <c r="B58" s="32"/>
      <c r="C58" s="26"/>
      <c r="D58" s="380"/>
      <c r="E58" s="28"/>
      <c r="F58" s="44"/>
      <c r="G58" s="45"/>
      <c r="H58" s="27"/>
      <c r="I58" s="27"/>
      <c r="J58" s="31"/>
      <c r="K58" s="32"/>
      <c r="N58" s="11"/>
    </row>
    <row r="59" spans="1:14" s="10" customFormat="1" x14ac:dyDescent="0.3">
      <c r="A59" s="27"/>
      <c r="B59" s="32"/>
      <c r="C59" s="26"/>
      <c r="D59" s="380"/>
      <c r="E59" s="28"/>
      <c r="F59" s="44"/>
      <c r="G59" s="45"/>
      <c r="H59" s="27"/>
      <c r="I59" s="27"/>
      <c r="J59" s="31"/>
      <c r="K59" s="32"/>
      <c r="N59" s="11"/>
    </row>
    <row r="60" spans="1:14" s="10" customFormat="1" x14ac:dyDescent="0.3">
      <c r="A60" s="27"/>
      <c r="B60" s="32"/>
      <c r="C60" s="26"/>
      <c r="D60" s="380"/>
      <c r="E60" s="28"/>
      <c r="F60" s="44"/>
      <c r="G60" s="45"/>
      <c r="H60" s="27"/>
      <c r="I60" s="27"/>
      <c r="J60" s="31"/>
      <c r="K60" s="32"/>
      <c r="N60" s="11"/>
    </row>
    <row r="61" spans="1:14" s="10" customFormat="1" x14ac:dyDescent="0.3">
      <c r="A61" s="27"/>
      <c r="B61" s="32"/>
      <c r="C61" s="26"/>
      <c r="D61" s="380"/>
      <c r="E61" s="28"/>
      <c r="F61" s="44"/>
      <c r="G61" s="45"/>
      <c r="H61" s="27"/>
      <c r="I61" s="27"/>
      <c r="J61" s="31"/>
      <c r="K61" s="32"/>
      <c r="N61" s="11"/>
    </row>
    <row r="62" spans="1:14" s="47" customFormat="1" ht="19.5" customHeight="1" x14ac:dyDescent="0.3">
      <c r="A62" s="364" t="s">
        <v>486</v>
      </c>
      <c r="B62" s="360" t="s">
        <v>61</v>
      </c>
      <c r="C62" s="26"/>
      <c r="D62" s="25"/>
      <c r="E62" s="28"/>
      <c r="F62" s="46"/>
      <c r="G62" s="32"/>
      <c r="H62" s="27"/>
      <c r="I62" s="27"/>
      <c r="J62" s="31"/>
      <c r="K62" s="32"/>
      <c r="N62" s="48"/>
    </row>
    <row r="63" spans="1:14" s="47" customFormat="1" x14ac:dyDescent="0.3">
      <c r="A63" s="364"/>
      <c r="B63" s="360"/>
      <c r="C63" s="26"/>
      <c r="D63" s="25"/>
      <c r="E63" s="28"/>
      <c r="F63" s="46"/>
      <c r="G63" s="32"/>
      <c r="H63" s="27"/>
      <c r="I63" s="27"/>
      <c r="J63" s="31"/>
      <c r="K63" s="32"/>
      <c r="N63" s="48"/>
    </row>
    <row r="64" spans="1:14" s="47" customFormat="1" x14ac:dyDescent="0.3">
      <c r="A64" s="364"/>
      <c r="B64" s="32"/>
      <c r="C64" s="26"/>
      <c r="D64" s="25"/>
      <c r="E64" s="28"/>
      <c r="F64" s="46"/>
      <c r="G64" s="32"/>
      <c r="H64" s="27"/>
      <c r="I64" s="27"/>
      <c r="J64" s="31"/>
      <c r="K64" s="32"/>
      <c r="N64" s="48"/>
    </row>
    <row r="65" spans="1:14" s="47" customFormat="1" x14ac:dyDescent="0.3">
      <c r="A65" s="364"/>
      <c r="B65" s="32"/>
      <c r="C65" s="26"/>
      <c r="D65" s="25"/>
      <c r="E65" s="28"/>
      <c r="F65" s="46"/>
      <c r="G65" s="32"/>
      <c r="H65" s="27"/>
      <c r="I65" s="27"/>
      <c r="J65" s="31"/>
      <c r="K65" s="32"/>
      <c r="N65" s="48"/>
    </row>
    <row r="66" spans="1:14" s="47" customFormat="1" x14ac:dyDescent="0.3">
      <c r="A66" s="364"/>
      <c r="B66" s="32"/>
      <c r="C66" s="26"/>
      <c r="D66" s="25"/>
      <c r="E66" s="28"/>
      <c r="F66" s="46"/>
      <c r="G66" s="32"/>
      <c r="H66" s="27"/>
      <c r="I66" s="27"/>
      <c r="J66" s="31"/>
      <c r="K66" s="32"/>
      <c r="N66" s="48"/>
    </row>
    <row r="67" spans="1:14" s="47" customFormat="1" x14ac:dyDescent="0.3">
      <c r="A67" s="364"/>
      <c r="B67" s="32"/>
      <c r="C67" s="26"/>
      <c r="D67" s="25"/>
      <c r="E67" s="28"/>
      <c r="F67" s="46"/>
      <c r="G67" s="32"/>
      <c r="H67" s="27"/>
      <c r="I67" s="27"/>
      <c r="J67" s="31"/>
      <c r="K67" s="32"/>
      <c r="N67" s="48"/>
    </row>
    <row r="68" spans="1:14" s="47" customFormat="1" x14ac:dyDescent="0.3">
      <c r="A68" s="364"/>
      <c r="B68" s="32"/>
      <c r="C68" s="26"/>
      <c r="D68" s="25"/>
      <c r="E68" s="28"/>
      <c r="F68" s="46"/>
      <c r="G68" s="32"/>
      <c r="H68" s="27"/>
      <c r="I68" s="27"/>
      <c r="J68" s="31"/>
      <c r="K68" s="32"/>
      <c r="N68" s="48"/>
    </row>
    <row r="69" spans="1:14" s="47" customFormat="1" x14ac:dyDescent="0.3">
      <c r="A69" s="364"/>
      <c r="B69" s="32"/>
      <c r="C69" s="26"/>
      <c r="D69" s="25"/>
      <c r="E69" s="28"/>
      <c r="F69" s="46"/>
      <c r="G69" s="32"/>
      <c r="H69" s="27"/>
      <c r="I69" s="27"/>
      <c r="J69" s="31"/>
      <c r="K69" s="32"/>
      <c r="N69" s="48"/>
    </row>
    <row r="70" spans="1:14" s="47" customFormat="1" ht="9.75" customHeight="1" x14ac:dyDescent="0.3">
      <c r="A70" s="27"/>
      <c r="B70" s="32"/>
      <c r="C70" s="26"/>
      <c r="D70" s="25"/>
      <c r="E70" s="28"/>
      <c r="F70" s="46"/>
      <c r="G70" s="32"/>
      <c r="H70" s="27"/>
      <c r="I70" s="27"/>
      <c r="J70" s="31"/>
      <c r="K70" s="32"/>
      <c r="N70" s="48"/>
    </row>
    <row r="71" spans="1:14" s="47" customFormat="1" ht="18.75" customHeight="1" x14ac:dyDescent="0.3">
      <c r="A71" s="364" t="s">
        <v>62</v>
      </c>
      <c r="B71" s="360" t="s">
        <v>21</v>
      </c>
      <c r="C71" s="40"/>
      <c r="D71" s="25" t="s">
        <v>71</v>
      </c>
      <c r="E71" s="28"/>
      <c r="F71" s="46"/>
      <c r="G71" s="32"/>
      <c r="H71" s="27"/>
      <c r="I71" s="27"/>
      <c r="J71" s="31"/>
      <c r="K71" s="32"/>
      <c r="N71" s="48"/>
    </row>
    <row r="72" spans="1:14" s="47" customFormat="1" x14ac:dyDescent="0.3">
      <c r="A72" s="364"/>
      <c r="B72" s="360"/>
      <c r="C72" s="40"/>
      <c r="D72" s="25"/>
      <c r="E72" s="28"/>
      <c r="F72" s="46"/>
      <c r="G72" s="32"/>
      <c r="H72" s="27"/>
      <c r="I72" s="27"/>
      <c r="J72" s="31"/>
      <c r="K72" s="32"/>
      <c r="N72" s="48"/>
    </row>
    <row r="73" spans="1:14" s="47" customFormat="1" x14ac:dyDescent="0.3">
      <c r="A73" s="364"/>
      <c r="B73" s="32"/>
      <c r="C73" s="40"/>
      <c r="D73" s="25"/>
      <c r="E73" s="28"/>
      <c r="F73" s="46"/>
      <c r="G73" s="32"/>
      <c r="H73" s="27"/>
      <c r="I73" s="27"/>
      <c r="J73" s="31"/>
      <c r="K73" s="32"/>
      <c r="N73" s="48"/>
    </row>
    <row r="74" spans="1:14" s="47" customFormat="1" x14ac:dyDescent="0.3">
      <c r="A74" s="364"/>
      <c r="B74" s="32"/>
      <c r="C74" s="40"/>
      <c r="D74" s="25"/>
      <c r="E74" s="28"/>
      <c r="F74" s="46"/>
      <c r="G74" s="32"/>
      <c r="H74" s="27"/>
      <c r="I74" s="27"/>
      <c r="J74" s="31"/>
      <c r="K74" s="32"/>
      <c r="N74" s="48"/>
    </row>
    <row r="75" spans="1:14" s="47" customFormat="1" x14ac:dyDescent="0.3">
      <c r="A75" s="366"/>
      <c r="B75" s="30"/>
      <c r="C75" s="34"/>
      <c r="D75" s="33"/>
      <c r="E75" s="35"/>
      <c r="F75" s="49"/>
      <c r="G75" s="30"/>
      <c r="H75" s="38"/>
      <c r="I75" s="38"/>
      <c r="J75" s="39"/>
      <c r="K75" s="30"/>
      <c r="N75" s="48"/>
    </row>
    <row r="76" spans="1:14" s="47" customFormat="1" ht="18.75" customHeight="1" x14ac:dyDescent="0.3">
      <c r="A76" s="364" t="s">
        <v>63</v>
      </c>
      <c r="B76" s="32" t="s">
        <v>21</v>
      </c>
      <c r="C76" s="26"/>
      <c r="D76" s="364" t="s">
        <v>479</v>
      </c>
      <c r="E76" s="28"/>
      <c r="F76" s="46"/>
      <c r="G76" s="32"/>
      <c r="H76" s="27"/>
      <c r="I76" s="27"/>
      <c r="J76" s="31"/>
      <c r="K76" s="32"/>
      <c r="N76" s="48"/>
    </row>
    <row r="77" spans="1:14" s="47" customFormat="1" x14ac:dyDescent="0.3">
      <c r="A77" s="364"/>
      <c r="B77" s="32"/>
      <c r="C77" s="26"/>
      <c r="D77" s="364"/>
      <c r="E77" s="28"/>
      <c r="F77" s="46"/>
      <c r="G77" s="32"/>
      <c r="H77" s="27"/>
      <c r="I77" s="27"/>
      <c r="J77" s="31"/>
      <c r="K77" s="32"/>
      <c r="N77" s="48"/>
    </row>
    <row r="78" spans="1:14" s="47" customFormat="1" x14ac:dyDescent="0.3">
      <c r="A78" s="364"/>
      <c r="B78" s="32"/>
      <c r="C78" s="26"/>
      <c r="D78" s="364"/>
      <c r="E78" s="28"/>
      <c r="F78" s="46"/>
      <c r="G78" s="32"/>
      <c r="H78" s="27"/>
      <c r="I78" s="27"/>
      <c r="J78" s="31"/>
      <c r="K78" s="32"/>
      <c r="N78" s="48"/>
    </row>
    <row r="79" spans="1:14" s="47" customFormat="1" x14ac:dyDescent="0.3">
      <c r="A79" s="364"/>
      <c r="B79" s="32"/>
      <c r="C79" s="26"/>
      <c r="D79" s="364"/>
      <c r="E79" s="28"/>
      <c r="F79" s="46"/>
      <c r="G79" s="32"/>
      <c r="H79" s="27"/>
      <c r="I79" s="27"/>
      <c r="J79" s="31"/>
      <c r="K79" s="32"/>
      <c r="N79" s="48"/>
    </row>
    <row r="80" spans="1:14" s="47" customFormat="1" x14ac:dyDescent="0.3">
      <c r="A80" s="364"/>
      <c r="B80" s="32"/>
      <c r="C80" s="26"/>
      <c r="D80" s="364"/>
      <c r="E80" s="28"/>
      <c r="F80" s="46"/>
      <c r="G80" s="32"/>
      <c r="H80" s="27"/>
      <c r="I80" s="27"/>
      <c r="J80" s="31"/>
      <c r="K80" s="32"/>
      <c r="N80" s="48"/>
    </row>
    <row r="81" spans="1:14" s="47" customFormat="1" x14ac:dyDescent="0.3">
      <c r="A81" s="364"/>
      <c r="B81" s="32"/>
      <c r="C81" s="26"/>
      <c r="D81" s="25"/>
      <c r="E81" s="28"/>
      <c r="F81" s="46"/>
      <c r="G81" s="32"/>
      <c r="H81" s="27"/>
      <c r="I81" s="27"/>
      <c r="J81" s="31"/>
      <c r="K81" s="32"/>
      <c r="N81" s="48"/>
    </row>
    <row r="82" spans="1:14" s="47" customFormat="1" x14ac:dyDescent="0.3">
      <c r="A82" s="364"/>
      <c r="B82" s="32"/>
      <c r="C82" s="26"/>
      <c r="D82" s="25"/>
      <c r="E82" s="28"/>
      <c r="F82" s="46"/>
      <c r="G82" s="32"/>
      <c r="H82" s="27"/>
      <c r="I82" s="27"/>
      <c r="J82" s="31"/>
      <c r="K82" s="32"/>
      <c r="N82" s="48"/>
    </row>
    <row r="83" spans="1:14" s="47" customFormat="1" ht="15" customHeight="1" x14ac:dyDescent="0.3">
      <c r="A83" s="27"/>
      <c r="B83" s="32"/>
      <c r="C83" s="26"/>
      <c r="D83" s="25"/>
      <c r="E83" s="28"/>
      <c r="F83" s="46"/>
      <c r="G83" s="32"/>
      <c r="H83" s="27"/>
      <c r="I83" s="27"/>
      <c r="J83" s="31"/>
      <c r="K83" s="32"/>
      <c r="N83" s="48"/>
    </row>
    <row r="84" spans="1:14" s="47" customFormat="1" ht="18.75" customHeight="1" x14ac:dyDescent="0.3">
      <c r="A84" s="364" t="s">
        <v>64</v>
      </c>
      <c r="B84" s="360" t="s">
        <v>65</v>
      </c>
      <c r="C84" s="40"/>
      <c r="D84" s="364" t="s">
        <v>72</v>
      </c>
      <c r="E84" s="28"/>
      <c r="F84" s="46"/>
      <c r="G84" s="32"/>
      <c r="H84" s="27"/>
      <c r="I84" s="27"/>
      <c r="J84" s="31"/>
      <c r="K84" s="32"/>
      <c r="N84" s="48"/>
    </row>
    <row r="85" spans="1:14" s="47" customFormat="1" x14ac:dyDescent="0.3">
      <c r="A85" s="364"/>
      <c r="B85" s="360"/>
      <c r="C85" s="40"/>
      <c r="D85" s="364"/>
      <c r="E85" s="28"/>
      <c r="F85" s="46"/>
      <c r="G85" s="32"/>
      <c r="H85" s="27"/>
      <c r="I85" s="27"/>
      <c r="J85" s="31"/>
      <c r="K85" s="32"/>
      <c r="N85" s="48"/>
    </row>
    <row r="86" spans="1:14" s="47" customFormat="1" x14ac:dyDescent="0.3">
      <c r="A86" s="364"/>
      <c r="B86" s="32"/>
      <c r="C86" s="40"/>
      <c r="D86" s="364"/>
      <c r="E86" s="28"/>
      <c r="F86" s="46"/>
      <c r="G86" s="32"/>
      <c r="H86" s="27"/>
      <c r="I86" s="27"/>
      <c r="J86" s="31"/>
      <c r="K86" s="32"/>
      <c r="N86" s="48"/>
    </row>
    <row r="87" spans="1:14" s="47" customFormat="1" x14ac:dyDescent="0.3">
      <c r="A87" s="364"/>
      <c r="B87" s="32"/>
      <c r="C87" s="40"/>
      <c r="D87" s="364"/>
      <c r="E87" s="28"/>
      <c r="F87" s="46"/>
      <c r="G87" s="32"/>
      <c r="H87" s="27"/>
      <c r="I87" s="27"/>
      <c r="J87" s="31"/>
      <c r="K87" s="32"/>
      <c r="N87" s="48"/>
    </row>
    <row r="88" spans="1:14" s="47" customFormat="1" x14ac:dyDescent="0.3">
      <c r="A88" s="364"/>
      <c r="B88" s="32"/>
      <c r="C88" s="40"/>
      <c r="D88" s="364"/>
      <c r="E88" s="28"/>
      <c r="F88" s="46"/>
      <c r="G88" s="32"/>
      <c r="H88" s="27"/>
      <c r="I88" s="27"/>
      <c r="J88" s="31"/>
      <c r="K88" s="32"/>
      <c r="N88" s="48"/>
    </row>
    <row r="89" spans="1:14" s="47" customFormat="1" x14ac:dyDescent="0.3">
      <c r="A89" s="364"/>
      <c r="B89" s="32"/>
      <c r="C89" s="40"/>
      <c r="D89" s="25"/>
      <c r="E89" s="28"/>
      <c r="F89" s="46"/>
      <c r="G89" s="32"/>
      <c r="H89" s="27"/>
      <c r="I89" s="27"/>
      <c r="J89" s="31"/>
      <c r="K89" s="32"/>
      <c r="N89" s="48"/>
    </row>
    <row r="90" spans="1:14" s="47" customFormat="1" x14ac:dyDescent="0.3">
      <c r="A90" s="364"/>
      <c r="B90" s="32"/>
      <c r="C90" s="40"/>
      <c r="D90" s="25"/>
      <c r="E90" s="28"/>
      <c r="F90" s="46"/>
      <c r="G90" s="32"/>
      <c r="H90" s="27"/>
      <c r="I90" s="27"/>
      <c r="J90" s="31"/>
      <c r="K90" s="32"/>
      <c r="N90" s="48"/>
    </row>
    <row r="91" spans="1:14" s="47" customFormat="1" x14ac:dyDescent="0.3">
      <c r="A91" s="364"/>
      <c r="B91" s="32"/>
      <c r="C91" s="40"/>
      <c r="D91" s="25"/>
      <c r="E91" s="28"/>
      <c r="F91" s="46"/>
      <c r="G91" s="32"/>
      <c r="H91" s="27"/>
      <c r="I91" s="27"/>
      <c r="J91" s="31"/>
      <c r="K91" s="32"/>
      <c r="N91" s="48"/>
    </row>
    <row r="92" spans="1:14" s="47" customFormat="1" ht="15" customHeight="1" x14ac:dyDescent="0.3">
      <c r="A92" s="27"/>
      <c r="B92" s="32"/>
      <c r="C92" s="40"/>
      <c r="D92" s="25"/>
      <c r="E92" s="28"/>
      <c r="F92" s="46"/>
      <c r="G92" s="32"/>
      <c r="H92" s="27"/>
      <c r="I92" s="27"/>
      <c r="J92" s="31"/>
      <c r="K92" s="32"/>
      <c r="N92" s="48"/>
    </row>
    <row r="93" spans="1:14" s="47" customFormat="1" ht="18.75" customHeight="1" x14ac:dyDescent="0.3">
      <c r="A93" s="364" t="s">
        <v>487</v>
      </c>
      <c r="B93" s="32" t="s">
        <v>66</v>
      </c>
      <c r="C93" s="40"/>
      <c r="D93" s="25"/>
      <c r="E93" s="28"/>
      <c r="F93" s="46"/>
      <c r="G93" s="32"/>
      <c r="H93" s="27"/>
      <c r="I93" s="27"/>
      <c r="J93" s="31"/>
      <c r="K93" s="32"/>
      <c r="N93" s="48"/>
    </row>
    <row r="94" spans="1:14" s="47" customFormat="1" x14ac:dyDescent="0.3">
      <c r="A94" s="364"/>
      <c r="B94" s="32"/>
      <c r="C94" s="40"/>
      <c r="D94" s="25"/>
      <c r="E94" s="28"/>
      <c r="F94" s="46"/>
      <c r="G94" s="32"/>
      <c r="H94" s="27"/>
      <c r="I94" s="27"/>
      <c r="J94" s="31"/>
      <c r="K94" s="32"/>
      <c r="N94" s="48"/>
    </row>
    <row r="95" spans="1:14" s="47" customFormat="1" x14ac:dyDescent="0.3">
      <c r="A95" s="364"/>
      <c r="B95" s="32"/>
      <c r="C95" s="40"/>
      <c r="D95" s="25"/>
      <c r="E95" s="28"/>
      <c r="F95" s="46"/>
      <c r="G95" s="32"/>
      <c r="H95" s="27"/>
      <c r="I95" s="27"/>
      <c r="J95" s="31"/>
      <c r="K95" s="32"/>
      <c r="N95" s="48"/>
    </row>
    <row r="96" spans="1:14" s="47" customFormat="1" x14ac:dyDescent="0.3">
      <c r="A96" s="364"/>
      <c r="B96" s="32"/>
      <c r="C96" s="40"/>
      <c r="D96" s="25"/>
      <c r="E96" s="28"/>
      <c r="F96" s="46"/>
      <c r="G96" s="32"/>
      <c r="H96" s="27"/>
      <c r="I96" s="27"/>
      <c r="J96" s="31"/>
      <c r="K96" s="32"/>
      <c r="N96" s="48"/>
    </row>
    <row r="97" spans="1:14" s="47" customFormat="1" ht="36" customHeight="1" x14ac:dyDescent="0.3">
      <c r="A97" s="366"/>
      <c r="B97" s="30"/>
      <c r="C97" s="34"/>
      <c r="D97" s="33"/>
      <c r="E97" s="35"/>
      <c r="F97" s="49"/>
      <c r="G97" s="30"/>
      <c r="H97" s="38"/>
      <c r="I97" s="38"/>
      <c r="J97" s="39"/>
      <c r="K97" s="30"/>
      <c r="N97" s="48"/>
    </row>
    <row r="98" spans="1:14" x14ac:dyDescent="0.45">
      <c r="B98" s="50"/>
      <c r="C98" s="50"/>
      <c r="L98" s="55">
        <f>SUM(L11:L93)</f>
        <v>0</v>
      </c>
    </row>
    <row r="99" spans="1:14" x14ac:dyDescent="0.45">
      <c r="J99" s="54">
        <f>SUM(J11:J98)</f>
        <v>4594969</v>
      </c>
    </row>
  </sheetData>
  <mergeCells count="33">
    <mergeCell ref="A93:A97"/>
    <mergeCell ref="A76:A82"/>
    <mergeCell ref="D76:D80"/>
    <mergeCell ref="A84:A91"/>
    <mergeCell ref="B84:B85"/>
    <mergeCell ref="D84:D88"/>
    <mergeCell ref="D56:D61"/>
    <mergeCell ref="A62:A69"/>
    <mergeCell ref="B62:B63"/>
    <mergeCell ref="A71:A75"/>
    <mergeCell ref="B71:B72"/>
    <mergeCell ref="A6:B6"/>
    <mergeCell ref="C6:K6"/>
    <mergeCell ref="A10:K10"/>
    <mergeCell ref="A7:K7"/>
    <mergeCell ref="A8:K8"/>
    <mergeCell ref="A1:K1"/>
    <mergeCell ref="A2:K2"/>
    <mergeCell ref="A4:B4"/>
    <mergeCell ref="C4:K4"/>
    <mergeCell ref="A5:B5"/>
    <mergeCell ref="C5:K5"/>
    <mergeCell ref="A11:A13"/>
    <mergeCell ref="K47:K49"/>
    <mergeCell ref="E9:F9"/>
    <mergeCell ref="E47:E49"/>
    <mergeCell ref="D21:D25"/>
    <mergeCell ref="D11:D13"/>
    <mergeCell ref="A45:A52"/>
    <mergeCell ref="F47:F49"/>
    <mergeCell ref="C21:C25"/>
    <mergeCell ref="A21:A25"/>
    <mergeCell ref="C11:C13"/>
  </mergeCells>
  <pageMargins left="0.27559055118110237" right="0.15748031496062992" top="0.27559055118110237" bottom="0.23622047244094491" header="0.19685039370078741" footer="0.19685039370078741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98EB8-7D5A-4E5D-982E-90286EA3DD0C}">
  <dimension ref="A1:U235"/>
  <sheetViews>
    <sheetView showGridLines="0" zoomScale="130" zoomScaleNormal="130" zoomScaleSheetLayoutView="115" workbookViewId="0">
      <pane ySplit="9" topLeftCell="A10" activePane="bottomLeft" state="frozen"/>
      <selection pane="bottomLeft" activeCell="D11" sqref="D11:D13"/>
    </sheetView>
  </sheetViews>
  <sheetFormatPr defaultRowHeight="21.75" x14ac:dyDescent="0.5"/>
  <cols>
    <col min="1" max="1" width="16.75" style="50" customWidth="1"/>
    <col min="2" max="2" width="7.625" style="8" customWidth="1"/>
    <col min="3" max="3" width="16.125" style="51" customWidth="1"/>
    <col min="4" max="4" width="20.625" style="52" customWidth="1"/>
    <col min="5" max="5" width="3.125" style="53" customWidth="1"/>
    <col min="6" max="6" width="20.75" style="52" bestFit="1" customWidth="1"/>
    <col min="7" max="7" width="3.625" style="53" hidden="1" customWidth="1"/>
    <col min="8" max="8" width="16.625" style="52" customWidth="1"/>
    <col min="9" max="9" width="11.625" style="52" customWidth="1"/>
    <col min="10" max="10" width="10.375" style="54" customWidth="1"/>
    <col min="11" max="11" width="7.875" style="53" bestFit="1" customWidth="1"/>
    <col min="12" max="12" width="12.75" style="99" hidden="1" customWidth="1"/>
    <col min="13" max="13" width="12.5" style="52" hidden="1" customWidth="1"/>
    <col min="14" max="16" width="9" style="52"/>
    <col min="17" max="17" width="18.25" style="52" customWidth="1"/>
    <col min="18" max="18" width="14.125" style="52" customWidth="1"/>
    <col min="19" max="19" width="9" style="52"/>
    <col min="20" max="20" width="20.5" style="52" customWidth="1"/>
    <col min="21" max="21" width="16.25" style="52" customWidth="1"/>
    <col min="22" max="16384" width="9" style="52"/>
  </cols>
  <sheetData>
    <row r="1" spans="1:21" s="10" customFormat="1" x14ac:dyDescent="0.3">
      <c r="A1" s="398" t="s">
        <v>31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57"/>
      <c r="Q1" s="4"/>
      <c r="R1" s="7"/>
      <c r="U1" s="7"/>
    </row>
    <row r="2" spans="1:21" s="10" customFormat="1" ht="24" x14ac:dyDescent="0.3">
      <c r="A2" s="399" t="s">
        <v>32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57"/>
      <c r="R2" s="7"/>
      <c r="U2" s="7"/>
    </row>
    <row r="3" spans="1:21" s="10" customFormat="1" ht="8.25" customHeight="1" x14ac:dyDescent="0.3">
      <c r="C3" s="58"/>
      <c r="E3" s="8"/>
      <c r="G3" s="8"/>
      <c r="J3" s="59"/>
      <c r="K3" s="8"/>
      <c r="L3" s="57"/>
    </row>
    <row r="4" spans="1:21" s="10" customFormat="1" ht="17.25" customHeight="1" x14ac:dyDescent="0.3">
      <c r="A4" s="372" t="s">
        <v>34</v>
      </c>
      <c r="B4" s="372"/>
      <c r="C4" s="373" t="s">
        <v>38</v>
      </c>
      <c r="D4" s="373"/>
      <c r="E4" s="373"/>
      <c r="F4" s="373"/>
      <c r="G4" s="373"/>
      <c r="H4" s="373"/>
      <c r="I4" s="373"/>
      <c r="J4" s="373"/>
      <c r="K4" s="373"/>
      <c r="L4" s="57"/>
      <c r="R4" s="7"/>
    </row>
    <row r="5" spans="1:21" s="10" customFormat="1" ht="17.25" customHeight="1" x14ac:dyDescent="0.3">
      <c r="A5" s="372" t="s">
        <v>35</v>
      </c>
      <c r="B5" s="372"/>
      <c r="C5" s="373" t="s">
        <v>56</v>
      </c>
      <c r="D5" s="373"/>
      <c r="E5" s="373"/>
      <c r="F5" s="373"/>
      <c r="G5" s="373"/>
      <c r="H5" s="373"/>
      <c r="I5" s="373"/>
      <c r="J5" s="373"/>
      <c r="K5" s="373"/>
      <c r="L5" s="57"/>
      <c r="R5" s="7"/>
    </row>
    <row r="6" spans="1:21" s="10" customFormat="1" ht="42" customHeight="1" x14ac:dyDescent="0.3">
      <c r="A6" s="374" t="s">
        <v>33</v>
      </c>
      <c r="B6" s="374"/>
      <c r="C6" s="373" t="s">
        <v>57</v>
      </c>
      <c r="D6" s="373"/>
      <c r="E6" s="373"/>
      <c r="F6" s="373"/>
      <c r="G6" s="373"/>
      <c r="H6" s="373"/>
      <c r="I6" s="373"/>
      <c r="J6" s="373"/>
      <c r="K6" s="373"/>
      <c r="L6" s="57"/>
      <c r="Q6" s="4"/>
      <c r="R6" s="7"/>
    </row>
    <row r="7" spans="1:21" s="232" customFormat="1" ht="17.45" customHeight="1" x14ac:dyDescent="0.3">
      <c r="A7" s="400" t="s">
        <v>596</v>
      </c>
      <c r="B7" s="400"/>
      <c r="C7" s="400"/>
      <c r="D7" s="400"/>
      <c r="E7" s="400"/>
      <c r="F7" s="400"/>
      <c r="G7" s="400"/>
      <c r="H7" s="400"/>
      <c r="I7" s="400"/>
      <c r="J7" s="400"/>
      <c r="K7" s="400"/>
      <c r="L7" s="320"/>
      <c r="R7" s="230"/>
    </row>
    <row r="8" spans="1:21" s="232" customFormat="1" x14ac:dyDescent="0.3">
      <c r="A8" s="379" t="s">
        <v>595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20"/>
    </row>
    <row r="9" spans="1:21" s="7" customFormat="1" ht="42" customHeight="1" x14ac:dyDescent="0.3">
      <c r="A9" s="60" t="s">
        <v>0</v>
      </c>
      <c r="B9" s="60" t="s">
        <v>1</v>
      </c>
      <c r="C9" s="61" t="s">
        <v>2</v>
      </c>
      <c r="D9" s="60" t="s">
        <v>7</v>
      </c>
      <c r="E9" s="402" t="s">
        <v>3</v>
      </c>
      <c r="F9" s="403"/>
      <c r="G9" s="62"/>
      <c r="H9" s="60" t="s">
        <v>55</v>
      </c>
      <c r="I9" s="60" t="s">
        <v>4</v>
      </c>
      <c r="J9" s="63" t="s">
        <v>5</v>
      </c>
      <c r="K9" s="60" t="s">
        <v>6</v>
      </c>
      <c r="L9" s="64"/>
    </row>
    <row r="10" spans="1:21" s="7" customFormat="1" ht="19.5" customHeight="1" x14ac:dyDescent="0.3">
      <c r="A10" s="391" t="s">
        <v>571</v>
      </c>
      <c r="B10" s="392"/>
      <c r="C10" s="392"/>
      <c r="D10" s="392"/>
      <c r="E10" s="392"/>
      <c r="F10" s="392"/>
      <c r="G10" s="392"/>
      <c r="H10" s="392"/>
      <c r="I10" s="392"/>
      <c r="J10" s="392"/>
      <c r="K10" s="393"/>
      <c r="L10" s="64"/>
    </row>
    <row r="11" spans="1:21" s="10" customFormat="1" ht="53.25" customHeight="1" x14ac:dyDescent="0.3">
      <c r="A11" s="365" t="s">
        <v>73</v>
      </c>
      <c r="B11" s="18" t="s">
        <v>74</v>
      </c>
      <c r="C11" s="369" t="s">
        <v>118</v>
      </c>
      <c r="D11" s="365" t="s">
        <v>457</v>
      </c>
      <c r="E11" s="21">
        <v>1</v>
      </c>
      <c r="F11" s="22" t="s">
        <v>294</v>
      </c>
      <c r="G11" s="18">
        <v>4.3</v>
      </c>
      <c r="H11" s="20" t="str">
        <f>VLOOKUP(G11,SDGs2026!A1:C76,2,FALSE)</f>
        <v>4.3 มาตรการการเรียนรู้ตลอดชีวิต</v>
      </c>
      <c r="I11" s="20" t="s">
        <v>301</v>
      </c>
      <c r="J11" s="23">
        <v>30000</v>
      </c>
      <c r="K11" s="18" t="s">
        <v>139</v>
      </c>
      <c r="L11" s="57">
        <f>J11</f>
        <v>30000</v>
      </c>
    </row>
    <row r="12" spans="1:21" s="10" customFormat="1" ht="4.5" customHeight="1" x14ac:dyDescent="0.3">
      <c r="A12" s="364"/>
      <c r="B12" s="32"/>
      <c r="C12" s="368"/>
      <c r="D12" s="364"/>
      <c r="E12" s="28"/>
      <c r="F12" s="29"/>
      <c r="G12" s="32"/>
      <c r="H12" s="27"/>
      <c r="I12" s="27"/>
      <c r="J12" s="31"/>
      <c r="K12" s="32"/>
      <c r="L12" s="57"/>
    </row>
    <row r="13" spans="1:21" s="10" customFormat="1" ht="97.5" x14ac:dyDescent="0.3">
      <c r="A13" s="364"/>
      <c r="B13" s="32"/>
      <c r="C13" s="368"/>
      <c r="D13" s="364"/>
      <c r="E13" s="28">
        <v>2</v>
      </c>
      <c r="F13" s="29" t="s">
        <v>374</v>
      </c>
      <c r="G13" s="32">
        <v>8.4</v>
      </c>
      <c r="H13" s="27" t="str">
        <f>VLOOKUP(G13,SDGs2026!A2:C77,2,FALSE)</f>
        <v>8.4 สัดส่วนนักศึกษาที่เข้ารับการฝึกงาน</v>
      </c>
      <c r="I13" s="27" t="s">
        <v>295</v>
      </c>
      <c r="J13" s="31">
        <v>12600</v>
      </c>
      <c r="K13" s="32" t="s">
        <v>139</v>
      </c>
      <c r="L13" s="57">
        <f t="shared" ref="L13:L100" si="0">J13</f>
        <v>12600</v>
      </c>
    </row>
    <row r="14" spans="1:21" s="10" customFormat="1" ht="5.25" customHeight="1" x14ac:dyDescent="0.3">
      <c r="A14" s="364"/>
      <c r="B14" s="32"/>
      <c r="C14" s="26"/>
      <c r="D14" s="27"/>
      <c r="E14" s="28"/>
      <c r="F14" s="29"/>
      <c r="G14" s="32"/>
      <c r="H14" s="27"/>
      <c r="I14" s="27"/>
      <c r="J14" s="31"/>
      <c r="K14" s="32"/>
      <c r="L14" s="57"/>
    </row>
    <row r="15" spans="1:21" s="10" customFormat="1" ht="45.75" customHeight="1" x14ac:dyDescent="0.3">
      <c r="A15" s="364"/>
      <c r="B15" s="32"/>
      <c r="C15" s="40"/>
      <c r="D15" s="25"/>
      <c r="E15" s="363">
        <f>E13+1</f>
        <v>3</v>
      </c>
      <c r="F15" s="367" t="s">
        <v>458</v>
      </c>
      <c r="G15" s="32">
        <v>4.3</v>
      </c>
      <c r="H15" s="27" t="str">
        <f>VLOOKUP(G15,SDGs2026!A3:C78,2,FALSE)</f>
        <v>4.3 มาตรการการเรียนรู้ตลอดชีวิต</v>
      </c>
      <c r="I15" s="364" t="s">
        <v>295</v>
      </c>
      <c r="J15" s="386">
        <v>84500</v>
      </c>
      <c r="K15" s="360" t="s">
        <v>139</v>
      </c>
      <c r="L15" s="57">
        <f t="shared" si="0"/>
        <v>84500</v>
      </c>
    </row>
    <row r="16" spans="1:21" s="10" customFormat="1" ht="8.25" customHeight="1" x14ac:dyDescent="0.3">
      <c r="A16" s="27"/>
      <c r="B16" s="32"/>
      <c r="C16" s="40"/>
      <c r="D16" s="25"/>
      <c r="E16" s="363"/>
      <c r="F16" s="367"/>
      <c r="G16" s="32"/>
      <c r="H16" s="27"/>
      <c r="I16" s="364"/>
      <c r="J16" s="386"/>
      <c r="K16" s="360"/>
      <c r="L16" s="57"/>
    </row>
    <row r="17" spans="1:12" s="10" customFormat="1" ht="79.5" customHeight="1" x14ac:dyDescent="0.3">
      <c r="A17" s="25"/>
      <c r="B17" s="32"/>
      <c r="C17" s="40"/>
      <c r="D17" s="25"/>
      <c r="E17" s="363"/>
      <c r="F17" s="367"/>
      <c r="G17" s="32">
        <v>8.4</v>
      </c>
      <c r="H17" s="27" t="str">
        <f>VLOOKUP(G17,SDGs2026!A4:C79,2,FALSE)</f>
        <v>8.4 สัดส่วนนักศึกษาที่เข้ารับการฝึกงาน</v>
      </c>
      <c r="I17" s="364"/>
      <c r="J17" s="386"/>
      <c r="K17" s="360"/>
      <c r="L17" s="57"/>
    </row>
    <row r="18" spans="1:12" s="10" customFormat="1" ht="18.75" customHeight="1" x14ac:dyDescent="0.3">
      <c r="A18" s="33"/>
      <c r="B18" s="30"/>
      <c r="C18" s="34"/>
      <c r="D18" s="33"/>
      <c r="E18" s="35">
        <f>E15+1</f>
        <v>4</v>
      </c>
      <c r="F18" s="36" t="s">
        <v>224</v>
      </c>
      <c r="G18" s="30" t="s">
        <v>140</v>
      </c>
      <c r="H18" s="30" t="s">
        <v>140</v>
      </c>
      <c r="I18" s="38" t="s">
        <v>296</v>
      </c>
      <c r="J18" s="39">
        <v>113750</v>
      </c>
      <c r="K18" s="30" t="s">
        <v>139</v>
      </c>
      <c r="L18" s="57">
        <f t="shared" si="0"/>
        <v>113750</v>
      </c>
    </row>
    <row r="19" spans="1:12" s="10" customFormat="1" ht="34.5" customHeight="1" x14ac:dyDescent="0.3">
      <c r="A19" s="25"/>
      <c r="B19" s="25"/>
      <c r="C19" s="40"/>
      <c r="D19" s="364" t="s">
        <v>119</v>
      </c>
      <c r="E19" s="28">
        <f>E18+1</f>
        <v>5</v>
      </c>
      <c r="F19" s="29" t="s">
        <v>375</v>
      </c>
      <c r="G19" s="32">
        <v>4.3</v>
      </c>
      <c r="H19" s="27" t="str">
        <f>VLOOKUP(G19,SDGs2026!A6:C81,2,FALSE)</f>
        <v>4.3 มาตรการการเรียนรู้ตลอดชีวิต</v>
      </c>
      <c r="I19" s="27" t="s">
        <v>223</v>
      </c>
      <c r="J19" s="31">
        <v>4406100</v>
      </c>
      <c r="K19" s="32" t="s">
        <v>139</v>
      </c>
      <c r="L19" s="57">
        <f t="shared" si="0"/>
        <v>4406100</v>
      </c>
    </row>
    <row r="20" spans="1:12" s="10" customFormat="1" ht="9.75" customHeight="1" x14ac:dyDescent="0.3">
      <c r="A20" s="25"/>
      <c r="B20" s="25"/>
      <c r="C20" s="40"/>
      <c r="D20" s="364"/>
      <c r="E20" s="28"/>
      <c r="F20" s="29"/>
      <c r="G20" s="32"/>
      <c r="H20" s="27"/>
      <c r="I20" s="27"/>
      <c r="J20" s="31"/>
      <c r="K20" s="32"/>
      <c r="L20" s="57"/>
    </row>
    <row r="21" spans="1:12" s="10" customFormat="1" ht="39" x14ac:dyDescent="0.3">
      <c r="A21" s="25"/>
      <c r="B21" s="25"/>
      <c r="C21" s="40"/>
      <c r="D21" s="364"/>
      <c r="E21" s="28">
        <f>E19+1</f>
        <v>6</v>
      </c>
      <c r="F21" s="29" t="s">
        <v>376</v>
      </c>
      <c r="G21" s="32">
        <v>4.3</v>
      </c>
      <c r="H21" s="27" t="str">
        <f>VLOOKUP(G21,SDGs2026!A7:C82,2,FALSE)</f>
        <v>4.3 มาตรการการเรียนรู้ตลอดชีวิต</v>
      </c>
      <c r="I21" s="27" t="s">
        <v>223</v>
      </c>
      <c r="J21" s="31">
        <v>666400</v>
      </c>
      <c r="K21" s="32" t="s">
        <v>139</v>
      </c>
      <c r="L21" s="57">
        <f t="shared" si="0"/>
        <v>666400</v>
      </c>
    </row>
    <row r="22" spans="1:12" s="10" customFormat="1" ht="9.75" customHeight="1" x14ac:dyDescent="0.3">
      <c r="A22" s="25"/>
      <c r="B22" s="25"/>
      <c r="C22" s="40"/>
      <c r="D22" s="364"/>
      <c r="E22" s="28"/>
      <c r="F22" s="29"/>
      <c r="G22" s="32"/>
      <c r="H22" s="27"/>
      <c r="I22" s="27"/>
      <c r="J22" s="31"/>
      <c r="K22" s="32"/>
      <c r="L22" s="57"/>
    </row>
    <row r="23" spans="1:12" s="10" customFormat="1" ht="39" x14ac:dyDescent="0.3">
      <c r="A23" s="25"/>
      <c r="B23" s="25"/>
      <c r="C23" s="40"/>
      <c r="D23" s="364"/>
      <c r="E23" s="28">
        <f>E21+1</f>
        <v>7</v>
      </c>
      <c r="F23" s="29" t="s">
        <v>377</v>
      </c>
      <c r="G23" s="32" t="s">
        <v>140</v>
      </c>
      <c r="H23" s="32" t="s">
        <v>140</v>
      </c>
      <c r="I23" s="27" t="s">
        <v>296</v>
      </c>
      <c r="J23" s="31">
        <v>133500</v>
      </c>
      <c r="K23" s="32" t="s">
        <v>139</v>
      </c>
      <c r="L23" s="57">
        <f t="shared" si="0"/>
        <v>133500</v>
      </c>
    </row>
    <row r="24" spans="1:12" s="10" customFormat="1" ht="9.75" customHeight="1" x14ac:dyDescent="0.3">
      <c r="A24" s="25"/>
      <c r="B24" s="25"/>
      <c r="C24" s="40"/>
      <c r="D24" s="27"/>
      <c r="E24" s="28"/>
      <c r="F24" s="29"/>
      <c r="G24" s="32"/>
      <c r="H24" s="32"/>
      <c r="I24" s="27"/>
      <c r="J24" s="31"/>
      <c r="K24" s="32"/>
      <c r="L24" s="57"/>
    </row>
    <row r="25" spans="1:12" s="10" customFormat="1" ht="37.5" customHeight="1" x14ac:dyDescent="0.3">
      <c r="A25" s="364" t="s">
        <v>75</v>
      </c>
      <c r="B25" s="32" t="s">
        <v>76</v>
      </c>
      <c r="C25" s="368" t="s">
        <v>120</v>
      </c>
      <c r="D25" s="380" t="s">
        <v>121</v>
      </c>
      <c r="E25" s="28">
        <f>E23+1</f>
        <v>8</v>
      </c>
      <c r="F25" s="44" t="s">
        <v>378</v>
      </c>
      <c r="G25" s="65">
        <v>8.4</v>
      </c>
      <c r="H25" s="27" t="str">
        <f>VLOOKUP(G25,SDGs2026!A13:C88,2,FALSE)</f>
        <v>8.4 สัดส่วนนักศึกษาที่เข้ารับการฝึกงาน</v>
      </c>
      <c r="I25" s="27" t="s">
        <v>42</v>
      </c>
      <c r="J25" s="31">
        <v>16800</v>
      </c>
      <c r="K25" s="32" t="s">
        <v>139</v>
      </c>
      <c r="L25" s="57">
        <f t="shared" si="0"/>
        <v>16800</v>
      </c>
    </row>
    <row r="26" spans="1:12" s="10" customFormat="1" ht="9.75" customHeight="1" x14ac:dyDescent="0.3">
      <c r="A26" s="364"/>
      <c r="B26" s="32"/>
      <c r="C26" s="368"/>
      <c r="D26" s="380"/>
      <c r="E26" s="28"/>
      <c r="F26" s="44"/>
      <c r="G26" s="45"/>
      <c r="H26" s="27"/>
      <c r="I26" s="27"/>
      <c r="J26" s="31"/>
      <c r="K26" s="32"/>
      <c r="L26" s="57"/>
    </row>
    <row r="27" spans="1:12" s="10" customFormat="1" ht="117" x14ac:dyDescent="0.3">
      <c r="A27" s="364"/>
      <c r="B27" s="25"/>
      <c r="C27" s="368"/>
      <c r="D27" s="380"/>
      <c r="E27" s="28">
        <f>E25+1</f>
        <v>9</v>
      </c>
      <c r="F27" s="29" t="s">
        <v>379</v>
      </c>
      <c r="G27" s="32">
        <v>4.0999999999999996</v>
      </c>
      <c r="H27" s="27" t="str">
        <f>VLOOKUP(G27,SDGs2026!A1:C76,2,FALSE)</f>
        <v>4.1 การวิจัยเกี่ยวกับการศึกษาระดับปฐมวัยและการเรียนรู้ตลอดชีวิต</v>
      </c>
      <c r="I27" s="27" t="s">
        <v>42</v>
      </c>
      <c r="J27" s="31">
        <v>35000</v>
      </c>
      <c r="K27" s="32" t="s">
        <v>139</v>
      </c>
      <c r="L27" s="57">
        <f t="shared" si="0"/>
        <v>35000</v>
      </c>
    </row>
    <row r="28" spans="1:12" s="10" customFormat="1" ht="9.75" customHeight="1" x14ac:dyDescent="0.3">
      <c r="A28" s="27"/>
      <c r="B28" s="25"/>
      <c r="C28" s="368"/>
      <c r="D28" s="43"/>
      <c r="E28" s="28"/>
      <c r="F28" s="29"/>
      <c r="G28" s="32"/>
      <c r="H28" s="27"/>
      <c r="I28" s="27"/>
      <c r="J28" s="31"/>
      <c r="K28" s="32"/>
      <c r="L28" s="57"/>
    </row>
    <row r="29" spans="1:12" s="10" customFormat="1" ht="156" x14ac:dyDescent="0.3">
      <c r="A29" s="33"/>
      <c r="B29" s="33"/>
      <c r="C29" s="394"/>
      <c r="D29" s="66"/>
      <c r="E29" s="35">
        <f>E27+1</f>
        <v>10</v>
      </c>
      <c r="F29" s="36" t="s">
        <v>380</v>
      </c>
      <c r="G29" s="30">
        <v>4.0999999999999996</v>
      </c>
      <c r="H29" s="38" t="str">
        <f>VLOOKUP(G29,SDGs2026!A2:C77,2,FALSE)</f>
        <v>4.1 การวิจัยเกี่ยวกับการศึกษาระดับปฐมวัยและการเรียนรู้ตลอดชีวิต</v>
      </c>
      <c r="I29" s="38" t="s">
        <v>42</v>
      </c>
      <c r="J29" s="39">
        <v>57700</v>
      </c>
      <c r="K29" s="30" t="s">
        <v>139</v>
      </c>
      <c r="L29" s="57">
        <f t="shared" si="0"/>
        <v>57700</v>
      </c>
    </row>
    <row r="30" spans="1:12" s="10" customFormat="1" ht="136.5" x14ac:dyDescent="0.3">
      <c r="A30" s="25"/>
      <c r="B30" s="25"/>
      <c r="C30" s="40"/>
      <c r="D30" s="67"/>
      <c r="E30" s="28">
        <f t="shared" ref="E30" si="1">E29+1</f>
        <v>11</v>
      </c>
      <c r="F30" s="29" t="s">
        <v>381</v>
      </c>
      <c r="G30" s="32">
        <v>4.0999999999999996</v>
      </c>
      <c r="H30" s="27" t="str">
        <f>VLOOKUP(G30,SDGs2026!A3:C78,2,FALSE)</f>
        <v>4.1 การวิจัยเกี่ยวกับการศึกษาระดับปฐมวัยและการเรียนรู้ตลอดชีวิต</v>
      </c>
      <c r="I30" s="27" t="s">
        <v>42</v>
      </c>
      <c r="J30" s="31">
        <v>40000</v>
      </c>
      <c r="K30" s="32" t="s">
        <v>139</v>
      </c>
      <c r="L30" s="57">
        <f t="shared" si="0"/>
        <v>40000</v>
      </c>
    </row>
    <row r="31" spans="1:12" s="10" customFormat="1" ht="9.75" customHeight="1" x14ac:dyDescent="0.3">
      <c r="A31" s="25"/>
      <c r="B31" s="25"/>
      <c r="C31" s="40"/>
      <c r="D31" s="67"/>
      <c r="E31" s="28"/>
      <c r="F31" s="29"/>
      <c r="G31" s="32"/>
      <c r="H31" s="27"/>
      <c r="I31" s="27"/>
      <c r="J31" s="31"/>
      <c r="K31" s="32"/>
      <c r="L31" s="57"/>
    </row>
    <row r="32" spans="1:12" s="10" customFormat="1" ht="58.5" x14ac:dyDescent="0.3">
      <c r="A32" s="25"/>
      <c r="B32" s="25"/>
      <c r="C32" s="40"/>
      <c r="D32" s="67"/>
      <c r="E32" s="28">
        <f>E30+1</f>
        <v>12</v>
      </c>
      <c r="F32" s="29" t="s">
        <v>382</v>
      </c>
      <c r="G32" s="32">
        <v>4.3</v>
      </c>
      <c r="H32" s="27" t="str">
        <f>VLOOKUP(G32,SDGs2026!A4:C79,2,FALSE)</f>
        <v>4.3 มาตรการการเรียนรู้ตลอดชีวิต</v>
      </c>
      <c r="I32" s="27" t="s">
        <v>42</v>
      </c>
      <c r="J32" s="31">
        <v>17230</v>
      </c>
      <c r="K32" s="32" t="s">
        <v>139</v>
      </c>
      <c r="L32" s="57">
        <f t="shared" si="0"/>
        <v>17230</v>
      </c>
    </row>
    <row r="33" spans="1:12" s="10" customFormat="1" ht="9.75" customHeight="1" x14ac:dyDescent="0.3">
      <c r="A33" s="25"/>
      <c r="B33" s="25"/>
      <c r="C33" s="40"/>
      <c r="D33" s="67"/>
      <c r="E33" s="28"/>
      <c r="F33" s="29"/>
      <c r="G33" s="32"/>
      <c r="H33" s="27"/>
      <c r="I33" s="27"/>
      <c r="J33" s="31"/>
      <c r="K33" s="32"/>
      <c r="L33" s="57"/>
    </row>
    <row r="34" spans="1:12" s="10" customFormat="1" ht="41.25" customHeight="1" x14ac:dyDescent="0.3">
      <c r="A34" s="25"/>
      <c r="B34" s="25"/>
      <c r="C34" s="40"/>
      <c r="D34" s="67"/>
      <c r="E34" s="395">
        <f>E32+1</f>
        <v>13</v>
      </c>
      <c r="F34" s="367" t="s">
        <v>480</v>
      </c>
      <c r="G34" s="32">
        <v>8.4</v>
      </c>
      <c r="H34" s="27" t="str">
        <f>VLOOKUP(G34,SDGs2026!A5:C80,2,FALSE)</f>
        <v>8.4 สัดส่วนนักศึกษาที่เข้ารับการฝึกงาน</v>
      </c>
      <c r="I34" s="364" t="s">
        <v>42</v>
      </c>
      <c r="J34" s="386">
        <v>69370</v>
      </c>
      <c r="K34" s="360" t="s">
        <v>139</v>
      </c>
      <c r="L34" s="57">
        <f t="shared" si="0"/>
        <v>69370</v>
      </c>
    </row>
    <row r="35" spans="1:12" s="10" customFormat="1" ht="9.75" customHeight="1" x14ac:dyDescent="0.3">
      <c r="A35" s="25"/>
      <c r="B35" s="25"/>
      <c r="C35" s="40"/>
      <c r="D35" s="67"/>
      <c r="E35" s="395"/>
      <c r="F35" s="367"/>
      <c r="G35" s="32"/>
      <c r="H35" s="27"/>
      <c r="I35" s="364"/>
      <c r="J35" s="386"/>
      <c r="K35" s="360"/>
      <c r="L35" s="57"/>
    </row>
    <row r="36" spans="1:12" s="10" customFormat="1" ht="28.5" customHeight="1" x14ac:dyDescent="0.3">
      <c r="A36" s="25"/>
      <c r="B36" s="25"/>
      <c r="C36" s="40"/>
      <c r="D36" s="67"/>
      <c r="E36" s="395"/>
      <c r="F36" s="367"/>
      <c r="G36" s="32">
        <v>17.399999999999999</v>
      </c>
      <c r="H36" s="27" t="str">
        <f>VLOOKUP(G36,SDGs2026!A6:C81,2,FALSE)</f>
        <v>17.4 การศึกษาเพื่อ SDGs</v>
      </c>
      <c r="I36" s="364"/>
      <c r="J36" s="386"/>
      <c r="K36" s="360"/>
      <c r="L36" s="57"/>
    </row>
    <row r="37" spans="1:12" s="10" customFormat="1" ht="9.75" customHeight="1" x14ac:dyDescent="0.3">
      <c r="A37" s="25"/>
      <c r="B37" s="25"/>
      <c r="C37" s="40"/>
      <c r="D37" s="67"/>
      <c r="E37" s="68"/>
      <c r="F37" s="29"/>
      <c r="G37" s="32"/>
      <c r="H37" s="27"/>
      <c r="I37" s="27"/>
      <c r="J37" s="31"/>
      <c r="K37" s="32"/>
      <c r="L37" s="57"/>
    </row>
    <row r="38" spans="1:12" s="10" customFormat="1" ht="39" x14ac:dyDescent="0.3">
      <c r="A38" s="25"/>
      <c r="B38" s="25"/>
      <c r="C38" s="40"/>
      <c r="D38" s="67"/>
      <c r="E38" s="68">
        <f>E34+1</f>
        <v>14</v>
      </c>
      <c r="F38" s="29" t="s">
        <v>383</v>
      </c>
      <c r="G38" s="32">
        <v>4.3</v>
      </c>
      <c r="H38" s="27" t="str">
        <f>VLOOKUP(G38,SDGs2026!A7:C82,2,FALSE)</f>
        <v>4.3 มาตรการการเรียนรู้ตลอดชีวิต</v>
      </c>
      <c r="I38" s="27" t="s">
        <v>301</v>
      </c>
      <c r="J38" s="31">
        <v>13950</v>
      </c>
      <c r="K38" s="32" t="s">
        <v>139</v>
      </c>
      <c r="L38" s="57">
        <f t="shared" si="0"/>
        <v>13950</v>
      </c>
    </row>
    <row r="39" spans="1:12" s="10" customFormat="1" ht="9.75" customHeight="1" x14ac:dyDescent="0.3">
      <c r="A39" s="25"/>
      <c r="B39" s="25"/>
      <c r="C39" s="40"/>
      <c r="D39" s="67"/>
      <c r="E39" s="68"/>
      <c r="F39" s="29"/>
      <c r="G39" s="32"/>
      <c r="H39" s="27"/>
      <c r="I39" s="27"/>
      <c r="J39" s="31"/>
      <c r="K39" s="32"/>
      <c r="L39" s="57"/>
    </row>
    <row r="40" spans="1:12" s="10" customFormat="1" ht="78" x14ac:dyDescent="0.3">
      <c r="A40" s="25"/>
      <c r="B40" s="25"/>
      <c r="C40" s="40"/>
      <c r="D40" s="67"/>
      <c r="E40" s="68">
        <f>E38+1</f>
        <v>15</v>
      </c>
      <c r="F40" s="29" t="s">
        <v>384</v>
      </c>
      <c r="G40" s="32">
        <v>4.3</v>
      </c>
      <c r="H40" s="27" t="str">
        <f>VLOOKUP(G40,SDGs2026!A1:C76,2,FALSE)</f>
        <v>4.3 มาตรการการเรียนรู้ตลอดชีวิต</v>
      </c>
      <c r="I40" s="27" t="s">
        <v>301</v>
      </c>
      <c r="J40" s="31">
        <v>12300</v>
      </c>
      <c r="K40" s="32" t="s">
        <v>139</v>
      </c>
      <c r="L40" s="57">
        <f t="shared" si="0"/>
        <v>12300</v>
      </c>
    </row>
    <row r="41" spans="1:12" s="10" customFormat="1" ht="9.75" customHeight="1" x14ac:dyDescent="0.3">
      <c r="A41" s="25"/>
      <c r="B41" s="25"/>
      <c r="C41" s="40"/>
      <c r="D41" s="67"/>
      <c r="E41" s="68"/>
      <c r="F41" s="29"/>
      <c r="G41" s="32"/>
      <c r="H41" s="27"/>
      <c r="I41" s="27"/>
      <c r="J41" s="31"/>
      <c r="K41" s="32"/>
      <c r="L41" s="57"/>
    </row>
    <row r="42" spans="1:12" s="10" customFormat="1" ht="58.5" x14ac:dyDescent="0.3">
      <c r="A42" s="33"/>
      <c r="B42" s="33"/>
      <c r="C42" s="34"/>
      <c r="D42" s="66"/>
      <c r="E42" s="69">
        <f>E40+1</f>
        <v>16</v>
      </c>
      <c r="F42" s="36" t="s">
        <v>385</v>
      </c>
      <c r="G42" s="30">
        <v>4.3</v>
      </c>
      <c r="H42" s="38" t="str">
        <f>VLOOKUP(G42,SDGs2026!A2:C77,2,FALSE)</f>
        <v>4.3 มาตรการการเรียนรู้ตลอดชีวิต</v>
      </c>
      <c r="I42" s="38" t="s">
        <v>301</v>
      </c>
      <c r="J42" s="39">
        <v>3250</v>
      </c>
      <c r="K42" s="30" t="s">
        <v>139</v>
      </c>
      <c r="L42" s="57">
        <f t="shared" si="0"/>
        <v>3250</v>
      </c>
    </row>
    <row r="43" spans="1:12" s="10" customFormat="1" ht="39" x14ac:dyDescent="0.3">
      <c r="A43" s="25"/>
      <c r="B43" s="25"/>
      <c r="C43" s="40"/>
      <c r="D43" s="67"/>
      <c r="E43" s="68">
        <f>E42+1</f>
        <v>17</v>
      </c>
      <c r="F43" s="29" t="s">
        <v>386</v>
      </c>
      <c r="G43" s="32">
        <v>4.3</v>
      </c>
      <c r="H43" s="27" t="str">
        <f>VLOOKUP(G43,SDGs2026!A3:C78,2,FALSE)</f>
        <v>4.3 มาตรการการเรียนรู้ตลอดชีวิต</v>
      </c>
      <c r="I43" s="27" t="s">
        <v>301</v>
      </c>
      <c r="J43" s="31">
        <v>1800</v>
      </c>
      <c r="K43" s="32" t="s">
        <v>139</v>
      </c>
      <c r="L43" s="57">
        <f t="shared" si="0"/>
        <v>1800</v>
      </c>
    </row>
    <row r="44" spans="1:12" s="10" customFormat="1" ht="9.75" customHeight="1" x14ac:dyDescent="0.3">
      <c r="A44" s="25"/>
      <c r="B44" s="25"/>
      <c r="C44" s="40"/>
      <c r="D44" s="67"/>
      <c r="E44" s="68"/>
      <c r="F44" s="29"/>
      <c r="G44" s="32"/>
      <c r="H44" s="27"/>
      <c r="I44" s="27"/>
      <c r="J44" s="31"/>
      <c r="K44" s="32"/>
      <c r="L44" s="57"/>
    </row>
    <row r="45" spans="1:12" s="10" customFormat="1" ht="39" x14ac:dyDescent="0.3">
      <c r="A45" s="25"/>
      <c r="B45" s="25"/>
      <c r="C45" s="40"/>
      <c r="D45" s="67"/>
      <c r="E45" s="68">
        <f>E43+1</f>
        <v>18</v>
      </c>
      <c r="F45" s="29" t="s">
        <v>387</v>
      </c>
      <c r="G45" s="32">
        <v>11.2</v>
      </c>
      <c r="H45" s="27" t="str">
        <f>VLOOKUP(G45,SDGs2026!A4:C79,2,FALSE)</f>
        <v>11.2 การสนับสนุนศิลปะและมรดก</v>
      </c>
      <c r="I45" s="27" t="s">
        <v>301</v>
      </c>
      <c r="J45" s="31">
        <v>11800</v>
      </c>
      <c r="K45" s="32" t="s">
        <v>139</v>
      </c>
      <c r="L45" s="57">
        <f t="shared" si="0"/>
        <v>11800</v>
      </c>
    </row>
    <row r="46" spans="1:12" s="10" customFormat="1" ht="9.75" customHeight="1" x14ac:dyDescent="0.3">
      <c r="A46" s="25"/>
      <c r="B46" s="25"/>
      <c r="C46" s="40"/>
      <c r="D46" s="67"/>
      <c r="E46" s="68"/>
      <c r="F46" s="29"/>
      <c r="G46" s="32"/>
      <c r="H46" s="27"/>
      <c r="I46" s="27"/>
      <c r="J46" s="31"/>
      <c r="K46" s="32"/>
      <c r="L46" s="57"/>
    </row>
    <row r="47" spans="1:12" s="10" customFormat="1" ht="18.75" customHeight="1" x14ac:dyDescent="0.3">
      <c r="A47" s="25"/>
      <c r="B47" s="25"/>
      <c r="C47" s="40"/>
      <c r="D47" s="67"/>
      <c r="E47" s="395">
        <f>E45+1</f>
        <v>19</v>
      </c>
      <c r="F47" s="387" t="s">
        <v>481</v>
      </c>
      <c r="G47" s="30">
        <v>8.1999999999999993</v>
      </c>
      <c r="H47" s="27" t="str">
        <f>VLOOKUP(G47,SDGs2026!A5:C80,2,FALSE)</f>
        <v>8.2 แนวทางปฏิบัติในการจ้างงาน</v>
      </c>
      <c r="I47" s="364" t="s">
        <v>301</v>
      </c>
      <c r="J47" s="386">
        <v>3790</v>
      </c>
      <c r="K47" s="360" t="s">
        <v>139</v>
      </c>
      <c r="L47" s="57">
        <f t="shared" si="0"/>
        <v>3790</v>
      </c>
    </row>
    <row r="48" spans="1:12" s="10" customFormat="1" ht="39" x14ac:dyDescent="0.3">
      <c r="A48" s="25"/>
      <c r="B48" s="25"/>
      <c r="C48" s="40"/>
      <c r="D48" s="67"/>
      <c r="E48" s="395"/>
      <c r="F48" s="401"/>
      <c r="G48" s="18">
        <v>8.4</v>
      </c>
      <c r="H48" s="27" t="str">
        <f>VLOOKUP(G48,SDGs2026!A6:C81,2,FALSE)</f>
        <v>8.4 สัดส่วนนักศึกษาที่เข้ารับการฝึกงาน</v>
      </c>
      <c r="I48" s="364"/>
      <c r="J48" s="386"/>
      <c r="K48" s="360"/>
      <c r="L48" s="57"/>
    </row>
    <row r="49" spans="1:12" s="10" customFormat="1" ht="9.75" customHeight="1" x14ac:dyDescent="0.3">
      <c r="A49" s="25"/>
      <c r="B49" s="25"/>
      <c r="C49" s="40"/>
      <c r="D49" s="67"/>
      <c r="E49" s="68"/>
      <c r="F49" s="29"/>
      <c r="G49" s="32"/>
      <c r="H49" s="27"/>
      <c r="I49" s="27"/>
      <c r="J49" s="31"/>
      <c r="K49" s="32"/>
      <c r="L49" s="57"/>
    </row>
    <row r="50" spans="1:12" s="10" customFormat="1" ht="35.25" customHeight="1" x14ac:dyDescent="0.3">
      <c r="A50" s="25"/>
      <c r="B50" s="25"/>
      <c r="C50" s="40"/>
      <c r="D50" s="67"/>
      <c r="E50" s="395">
        <f>E47+1</f>
        <v>20</v>
      </c>
      <c r="F50" s="387" t="s">
        <v>459</v>
      </c>
      <c r="G50" s="30">
        <v>4.3</v>
      </c>
      <c r="H50" s="27" t="str">
        <f>VLOOKUP(G50,SDGs2026!A6:C81,2,FALSE)</f>
        <v>4.3 มาตรการการเรียนรู้ตลอดชีวิต</v>
      </c>
      <c r="I50" s="364" t="s">
        <v>301</v>
      </c>
      <c r="J50" s="386">
        <v>2250</v>
      </c>
      <c r="K50" s="360" t="s">
        <v>139</v>
      </c>
      <c r="L50" s="57">
        <f t="shared" si="0"/>
        <v>2250</v>
      </c>
    </row>
    <row r="51" spans="1:12" s="10" customFormat="1" ht="9.75" customHeight="1" x14ac:dyDescent="0.3">
      <c r="A51" s="25"/>
      <c r="B51" s="25"/>
      <c r="C51" s="40"/>
      <c r="D51" s="67"/>
      <c r="E51" s="395"/>
      <c r="F51" s="367"/>
      <c r="G51" s="32"/>
      <c r="H51" s="27"/>
      <c r="I51" s="364"/>
      <c r="J51" s="386"/>
      <c r="K51" s="360"/>
      <c r="L51" s="57"/>
    </row>
    <row r="52" spans="1:12" s="10" customFormat="1" ht="45" customHeight="1" x14ac:dyDescent="0.3">
      <c r="A52" s="25"/>
      <c r="B52" s="25"/>
      <c r="C52" s="40"/>
      <c r="D52" s="67"/>
      <c r="E52" s="395"/>
      <c r="F52" s="401"/>
      <c r="G52" s="18">
        <v>8.1999999999999993</v>
      </c>
      <c r="H52" s="27" t="str">
        <f>VLOOKUP(G52,SDGs2026!A7:C82,2,FALSE)</f>
        <v>8.2 แนวทางปฏิบัติในการจ้างงาน</v>
      </c>
      <c r="I52" s="364"/>
      <c r="J52" s="386"/>
      <c r="K52" s="360"/>
      <c r="L52" s="57"/>
    </row>
    <row r="53" spans="1:12" s="10" customFormat="1" ht="37.5" customHeight="1" x14ac:dyDescent="0.3">
      <c r="A53" s="25"/>
      <c r="B53" s="25"/>
      <c r="C53" s="40"/>
      <c r="D53" s="67"/>
      <c r="E53" s="395">
        <f>E50+1</f>
        <v>21</v>
      </c>
      <c r="F53" s="387" t="s">
        <v>388</v>
      </c>
      <c r="G53" s="30">
        <v>4.3</v>
      </c>
      <c r="H53" s="27" t="str">
        <f>VLOOKUP(G53,SDGs2026!A7:C82,2,FALSE)</f>
        <v>4.3 มาตรการการเรียนรู้ตลอดชีวิต</v>
      </c>
      <c r="I53" s="364" t="s">
        <v>301</v>
      </c>
      <c r="J53" s="386">
        <v>5740</v>
      </c>
      <c r="K53" s="360" t="s">
        <v>139</v>
      </c>
      <c r="L53" s="57">
        <f t="shared" si="0"/>
        <v>5740</v>
      </c>
    </row>
    <row r="54" spans="1:12" s="10" customFormat="1" ht="9.75" customHeight="1" x14ac:dyDescent="0.3">
      <c r="A54" s="25"/>
      <c r="B54" s="25"/>
      <c r="C54" s="40"/>
      <c r="D54" s="67"/>
      <c r="E54" s="395"/>
      <c r="F54" s="367"/>
      <c r="G54" s="32"/>
      <c r="H54" s="27"/>
      <c r="I54" s="364"/>
      <c r="J54" s="386"/>
      <c r="K54" s="360"/>
      <c r="L54" s="57"/>
    </row>
    <row r="55" spans="1:12" s="10" customFormat="1" ht="39" x14ac:dyDescent="0.3">
      <c r="A55" s="25"/>
      <c r="B55" s="25"/>
      <c r="C55" s="40"/>
      <c r="D55" s="67"/>
      <c r="E55" s="395"/>
      <c r="F55" s="401"/>
      <c r="G55" s="18">
        <v>8.1999999999999993</v>
      </c>
      <c r="H55" s="27" t="str">
        <f>VLOOKUP(G55,SDGs2026!A8:C83,2,FALSE)</f>
        <v>8.2 แนวทางปฏิบัติในการจ้างงาน</v>
      </c>
      <c r="I55" s="364"/>
      <c r="J55" s="386"/>
      <c r="K55" s="360"/>
      <c r="L55" s="57"/>
    </row>
    <row r="56" spans="1:12" s="10" customFormat="1" ht="9.75" customHeight="1" x14ac:dyDescent="0.3">
      <c r="A56" s="25"/>
      <c r="B56" s="25"/>
      <c r="C56" s="40"/>
      <c r="D56" s="67"/>
      <c r="E56" s="68"/>
      <c r="F56" s="29"/>
      <c r="G56" s="32"/>
      <c r="H56" s="27"/>
      <c r="I56" s="27"/>
      <c r="J56" s="31"/>
      <c r="K56" s="32"/>
      <c r="L56" s="57"/>
    </row>
    <row r="57" spans="1:12" s="10" customFormat="1" ht="39" x14ac:dyDescent="0.3">
      <c r="A57" s="25"/>
      <c r="B57" s="25"/>
      <c r="C57" s="40"/>
      <c r="D57" s="67"/>
      <c r="E57" s="68">
        <f>E53+1</f>
        <v>22</v>
      </c>
      <c r="F57" s="29" t="s">
        <v>389</v>
      </c>
      <c r="G57" s="32" t="s">
        <v>140</v>
      </c>
      <c r="H57" s="32" t="s">
        <v>140</v>
      </c>
      <c r="I57" s="27" t="s">
        <v>301</v>
      </c>
      <c r="J57" s="31">
        <v>6380</v>
      </c>
      <c r="K57" s="32" t="s">
        <v>139</v>
      </c>
      <c r="L57" s="57">
        <f t="shared" si="0"/>
        <v>6380</v>
      </c>
    </row>
    <row r="58" spans="1:12" s="10" customFormat="1" ht="9.75" customHeight="1" x14ac:dyDescent="0.3">
      <c r="A58" s="25"/>
      <c r="B58" s="25"/>
      <c r="C58" s="40"/>
      <c r="D58" s="67"/>
      <c r="E58" s="68"/>
      <c r="F58" s="29"/>
      <c r="G58" s="32"/>
      <c r="H58" s="32"/>
      <c r="I58" s="27"/>
      <c r="J58" s="31"/>
      <c r="K58" s="32"/>
      <c r="L58" s="57"/>
    </row>
    <row r="59" spans="1:12" s="10" customFormat="1" ht="39" x14ac:dyDescent="0.3">
      <c r="A59" s="25"/>
      <c r="B59" s="25"/>
      <c r="C59" s="40"/>
      <c r="D59" s="67"/>
      <c r="E59" s="68">
        <f>E57+1</f>
        <v>23</v>
      </c>
      <c r="F59" s="29" t="s">
        <v>220</v>
      </c>
      <c r="G59" s="32">
        <v>4.3</v>
      </c>
      <c r="H59" s="27" t="str">
        <f>VLOOKUP(G59,SDGs2026!A9:C84,2,FALSE)</f>
        <v>4.3 มาตรการการเรียนรู้ตลอดชีวิต</v>
      </c>
      <c r="I59" s="27" t="s">
        <v>301</v>
      </c>
      <c r="J59" s="31">
        <v>8400</v>
      </c>
      <c r="K59" s="32" t="s">
        <v>139</v>
      </c>
      <c r="L59" s="57">
        <f t="shared" si="0"/>
        <v>8400</v>
      </c>
    </row>
    <row r="60" spans="1:12" s="10" customFormat="1" ht="9.75" customHeight="1" x14ac:dyDescent="0.3">
      <c r="A60" s="25"/>
      <c r="B60" s="25"/>
      <c r="C60" s="40"/>
      <c r="D60" s="67"/>
      <c r="E60" s="68"/>
      <c r="F60" s="29"/>
      <c r="G60" s="32"/>
      <c r="H60" s="27"/>
      <c r="I60" s="27"/>
      <c r="J60" s="31"/>
      <c r="K60" s="32"/>
      <c r="L60" s="57"/>
    </row>
    <row r="61" spans="1:12" s="10" customFormat="1" ht="39" x14ac:dyDescent="0.3">
      <c r="A61" s="33"/>
      <c r="B61" s="33"/>
      <c r="C61" s="34"/>
      <c r="D61" s="66"/>
      <c r="E61" s="69">
        <f>E59+1</f>
        <v>24</v>
      </c>
      <c r="F61" s="36" t="s">
        <v>390</v>
      </c>
      <c r="G61" s="30">
        <v>4.3</v>
      </c>
      <c r="H61" s="38" t="str">
        <f>VLOOKUP(G61,SDGs2026!A10:C85,2,FALSE)</f>
        <v>4.3 มาตรการการเรียนรู้ตลอดชีวิต</v>
      </c>
      <c r="I61" s="38" t="s">
        <v>301</v>
      </c>
      <c r="J61" s="39">
        <v>26000</v>
      </c>
      <c r="K61" s="30" t="s">
        <v>139</v>
      </c>
      <c r="L61" s="57">
        <f t="shared" si="0"/>
        <v>26000</v>
      </c>
    </row>
    <row r="62" spans="1:12" s="10" customFormat="1" ht="39" x14ac:dyDescent="0.3">
      <c r="A62" s="25"/>
      <c r="B62" s="25"/>
      <c r="C62" s="40"/>
      <c r="D62" s="67"/>
      <c r="E62" s="68">
        <f t="shared" ref="E62" si="2">E61+1</f>
        <v>25</v>
      </c>
      <c r="F62" s="29" t="s">
        <v>391</v>
      </c>
      <c r="G62" s="32">
        <v>4.2</v>
      </c>
      <c r="H62" s="27" t="str">
        <f>VLOOKUP(G62,SDGs2026!A11:C86,2,FALSE)</f>
        <v>4.2 สัดส่วนบัณฑิตที่มีคุณวุฒิการสอน</v>
      </c>
      <c r="I62" s="27" t="s">
        <v>301</v>
      </c>
      <c r="J62" s="31">
        <v>62000</v>
      </c>
      <c r="K62" s="32" t="s">
        <v>139</v>
      </c>
      <c r="L62" s="57">
        <f t="shared" si="0"/>
        <v>62000</v>
      </c>
    </row>
    <row r="63" spans="1:12" s="10" customFormat="1" ht="7.5" customHeight="1" x14ac:dyDescent="0.3">
      <c r="A63" s="25"/>
      <c r="B63" s="25"/>
      <c r="C63" s="40"/>
      <c r="D63" s="67"/>
      <c r="E63" s="68"/>
      <c r="F63" s="29"/>
      <c r="G63" s="32"/>
      <c r="H63" s="27"/>
      <c r="I63" s="27"/>
      <c r="J63" s="31"/>
      <c r="K63" s="32"/>
      <c r="L63" s="57"/>
    </row>
    <row r="64" spans="1:12" s="10" customFormat="1" ht="58.5" x14ac:dyDescent="0.3">
      <c r="A64" s="25"/>
      <c r="B64" s="25"/>
      <c r="C64" s="40"/>
      <c r="D64" s="67"/>
      <c r="E64" s="68">
        <f>E62+1</f>
        <v>26</v>
      </c>
      <c r="F64" s="29" t="s">
        <v>392</v>
      </c>
      <c r="G64" s="32">
        <v>8.1999999999999993</v>
      </c>
      <c r="H64" s="27" t="str">
        <f>VLOOKUP(G64,SDGs2026!A12:C87,2,FALSE)</f>
        <v>8.2 แนวทางปฏิบัติในการจ้างงาน</v>
      </c>
      <c r="I64" s="27" t="s">
        <v>301</v>
      </c>
      <c r="J64" s="31">
        <v>2500</v>
      </c>
      <c r="K64" s="32" t="s">
        <v>139</v>
      </c>
      <c r="L64" s="57">
        <f t="shared" si="0"/>
        <v>2500</v>
      </c>
    </row>
    <row r="65" spans="1:12" s="10" customFormat="1" ht="7.5" customHeight="1" x14ac:dyDescent="0.3">
      <c r="A65" s="25"/>
      <c r="B65" s="25"/>
      <c r="C65" s="40"/>
      <c r="D65" s="67"/>
      <c r="E65" s="68"/>
      <c r="F65" s="29"/>
      <c r="G65" s="32"/>
      <c r="H65" s="27"/>
      <c r="I65" s="27"/>
      <c r="J65" s="31"/>
      <c r="K65" s="32"/>
      <c r="L65" s="57"/>
    </row>
    <row r="66" spans="1:12" s="10" customFormat="1" ht="78" x14ac:dyDescent="0.3">
      <c r="A66" s="25"/>
      <c r="B66" s="25"/>
      <c r="C66" s="40"/>
      <c r="D66" s="67"/>
      <c r="E66" s="68">
        <f>E64+1</f>
        <v>27</v>
      </c>
      <c r="F66" s="29" t="s">
        <v>393</v>
      </c>
      <c r="G66" s="32">
        <v>8.1999999999999993</v>
      </c>
      <c r="H66" s="27" t="str">
        <f>VLOOKUP(G66,SDGs2026!A13:C88,2,FALSE)</f>
        <v>8.2 แนวทางปฏิบัติในการจ้างงาน</v>
      </c>
      <c r="I66" s="27" t="s">
        <v>301</v>
      </c>
      <c r="J66" s="31">
        <v>2500</v>
      </c>
      <c r="K66" s="32" t="s">
        <v>139</v>
      </c>
      <c r="L66" s="57">
        <f t="shared" si="0"/>
        <v>2500</v>
      </c>
    </row>
    <row r="67" spans="1:12" s="10" customFormat="1" ht="7.5" customHeight="1" x14ac:dyDescent="0.3">
      <c r="A67" s="25"/>
      <c r="B67" s="25"/>
      <c r="C67" s="40"/>
      <c r="D67" s="67"/>
      <c r="E67" s="68"/>
      <c r="F67" s="29"/>
      <c r="G67" s="32"/>
      <c r="H67" s="27"/>
      <c r="I67" s="27"/>
      <c r="J67" s="31"/>
      <c r="K67" s="32"/>
      <c r="L67" s="57"/>
    </row>
    <row r="68" spans="1:12" s="10" customFormat="1" ht="39" x14ac:dyDescent="0.3">
      <c r="A68" s="25"/>
      <c r="B68" s="25"/>
      <c r="C68" s="40"/>
      <c r="D68" s="67"/>
      <c r="E68" s="68">
        <f>E66+1</f>
        <v>28</v>
      </c>
      <c r="F68" s="29" t="s">
        <v>394</v>
      </c>
      <c r="G68" s="32">
        <v>8.1999999999999993</v>
      </c>
      <c r="H68" s="27" t="str">
        <f>VLOOKUP(G68,SDGs2026!A14:C89,2,FALSE)</f>
        <v>8.2 แนวทางปฏิบัติในการจ้างงาน</v>
      </c>
      <c r="I68" s="27" t="s">
        <v>301</v>
      </c>
      <c r="J68" s="31">
        <v>2500</v>
      </c>
      <c r="K68" s="32" t="s">
        <v>139</v>
      </c>
      <c r="L68" s="57">
        <f t="shared" si="0"/>
        <v>2500</v>
      </c>
    </row>
    <row r="69" spans="1:12" s="10" customFormat="1" ht="7.5" customHeight="1" x14ac:dyDescent="0.3">
      <c r="A69" s="25"/>
      <c r="B69" s="25"/>
      <c r="C69" s="40"/>
      <c r="D69" s="67"/>
      <c r="E69" s="68"/>
      <c r="F69" s="29"/>
      <c r="G69" s="32"/>
      <c r="H69" s="27"/>
      <c r="I69" s="27"/>
      <c r="J69" s="31"/>
      <c r="K69" s="32"/>
      <c r="L69" s="57"/>
    </row>
    <row r="70" spans="1:12" s="10" customFormat="1" ht="39" x14ac:dyDescent="0.3">
      <c r="A70" s="25"/>
      <c r="B70" s="25"/>
      <c r="C70" s="40"/>
      <c r="D70" s="67"/>
      <c r="E70" s="68">
        <f>E68+1</f>
        <v>29</v>
      </c>
      <c r="F70" s="29" t="s">
        <v>395</v>
      </c>
      <c r="G70" s="32">
        <v>8.1999999999999993</v>
      </c>
      <c r="H70" s="27" t="str">
        <f>VLOOKUP(G70,SDGs2026!A15:C90,2,FALSE)</f>
        <v>8.2 แนวทางปฏิบัติในการจ้างงาน</v>
      </c>
      <c r="I70" s="27" t="s">
        <v>301</v>
      </c>
      <c r="J70" s="31">
        <v>2500</v>
      </c>
      <c r="K70" s="32" t="s">
        <v>139</v>
      </c>
      <c r="L70" s="57">
        <f t="shared" si="0"/>
        <v>2500</v>
      </c>
    </row>
    <row r="71" spans="1:12" s="10" customFormat="1" ht="7.5" customHeight="1" x14ac:dyDescent="0.3">
      <c r="A71" s="25"/>
      <c r="B71" s="25"/>
      <c r="C71" s="40"/>
      <c r="D71" s="67"/>
      <c r="E71" s="68"/>
      <c r="F71" s="29"/>
      <c r="G71" s="32"/>
      <c r="H71" s="27"/>
      <c r="I71" s="27"/>
      <c r="J71" s="31"/>
      <c r="K71" s="32"/>
      <c r="L71" s="57"/>
    </row>
    <row r="72" spans="1:12" s="10" customFormat="1" ht="39" x14ac:dyDescent="0.3">
      <c r="A72" s="25"/>
      <c r="B72" s="25"/>
      <c r="C72" s="40"/>
      <c r="D72" s="67"/>
      <c r="E72" s="68">
        <f>E70+1</f>
        <v>30</v>
      </c>
      <c r="F72" s="29" t="s">
        <v>396</v>
      </c>
      <c r="G72" s="32">
        <v>8.1999999999999993</v>
      </c>
      <c r="H72" s="27" t="str">
        <f>VLOOKUP(G72,SDGs2026!A1:C76,2,FALSE)</f>
        <v>8.2 แนวทางปฏิบัติในการจ้างงาน</v>
      </c>
      <c r="I72" s="27" t="s">
        <v>301</v>
      </c>
      <c r="J72" s="31">
        <v>32000</v>
      </c>
      <c r="K72" s="32" t="s">
        <v>139</v>
      </c>
      <c r="L72" s="57">
        <f t="shared" si="0"/>
        <v>32000</v>
      </c>
    </row>
    <row r="73" spans="1:12" s="10" customFormat="1" ht="7.5" customHeight="1" x14ac:dyDescent="0.3">
      <c r="A73" s="25"/>
      <c r="B73" s="25"/>
      <c r="C73" s="40"/>
      <c r="D73" s="67"/>
      <c r="E73" s="68"/>
      <c r="F73" s="29"/>
      <c r="G73" s="32"/>
      <c r="H73" s="27"/>
      <c r="I73" s="27"/>
      <c r="J73" s="31"/>
      <c r="K73" s="32"/>
      <c r="L73" s="57"/>
    </row>
    <row r="74" spans="1:12" s="10" customFormat="1" ht="39" x14ac:dyDescent="0.3">
      <c r="A74" s="25"/>
      <c r="B74" s="25"/>
      <c r="C74" s="40"/>
      <c r="D74" s="67"/>
      <c r="E74" s="68">
        <f>E72+1</f>
        <v>31</v>
      </c>
      <c r="F74" s="29" t="s">
        <v>378</v>
      </c>
      <c r="G74" s="32">
        <v>8.1999999999999993</v>
      </c>
      <c r="H74" s="27" t="str">
        <f>VLOOKUP(G74,SDGs2026!A2:C77,2,FALSE)</f>
        <v>8.2 แนวทางปฏิบัติในการจ้างงาน</v>
      </c>
      <c r="I74" s="27" t="s">
        <v>301</v>
      </c>
      <c r="J74" s="31">
        <v>24100</v>
      </c>
      <c r="K74" s="32" t="s">
        <v>139</v>
      </c>
      <c r="L74" s="57">
        <f t="shared" si="0"/>
        <v>24100</v>
      </c>
    </row>
    <row r="75" spans="1:12" s="10" customFormat="1" ht="7.5" customHeight="1" x14ac:dyDescent="0.3">
      <c r="A75" s="25"/>
      <c r="B75" s="25"/>
      <c r="C75" s="40"/>
      <c r="D75" s="67"/>
      <c r="E75" s="68"/>
      <c r="F75" s="29"/>
      <c r="G75" s="32"/>
      <c r="H75" s="27"/>
      <c r="I75" s="27"/>
      <c r="J75" s="31"/>
      <c r="K75" s="32"/>
      <c r="L75" s="57"/>
    </row>
    <row r="76" spans="1:12" s="10" customFormat="1" ht="58.5" x14ac:dyDescent="0.3">
      <c r="A76" s="25"/>
      <c r="B76" s="25"/>
      <c r="C76" s="40"/>
      <c r="D76" s="67"/>
      <c r="E76" s="395">
        <f>E74+1</f>
        <v>32</v>
      </c>
      <c r="F76" s="367" t="s">
        <v>397</v>
      </c>
      <c r="G76" s="32">
        <v>4.4000000000000004</v>
      </c>
      <c r="H76" s="27" t="str">
        <f>VLOOKUP(G76,SDGs2026!A3:C78,2,FALSE)</f>
        <v>4.4 สัดส่วนนักศึกษารุ่นแรก (First-generation students)</v>
      </c>
      <c r="I76" s="364" t="s">
        <v>301</v>
      </c>
      <c r="J76" s="386">
        <v>8100</v>
      </c>
      <c r="K76" s="360" t="s">
        <v>139</v>
      </c>
      <c r="L76" s="57">
        <f t="shared" si="0"/>
        <v>8100</v>
      </c>
    </row>
    <row r="77" spans="1:12" s="10" customFormat="1" ht="7.5" customHeight="1" x14ac:dyDescent="0.3">
      <c r="A77" s="25"/>
      <c r="B77" s="25"/>
      <c r="C77" s="40"/>
      <c r="D77" s="67"/>
      <c r="E77" s="395"/>
      <c r="F77" s="367"/>
      <c r="G77" s="32"/>
      <c r="H77" s="27"/>
      <c r="I77" s="364"/>
      <c r="J77" s="386"/>
      <c r="K77" s="360"/>
      <c r="L77" s="57"/>
    </row>
    <row r="78" spans="1:12" s="10" customFormat="1" ht="39" x14ac:dyDescent="0.3">
      <c r="A78" s="33"/>
      <c r="B78" s="33"/>
      <c r="C78" s="34"/>
      <c r="D78" s="66"/>
      <c r="E78" s="396"/>
      <c r="F78" s="387"/>
      <c r="G78" s="30">
        <v>8.1999999999999993</v>
      </c>
      <c r="H78" s="38" t="str">
        <f>VLOOKUP(G78,SDGs2026!A4:C79,2,FALSE)</f>
        <v>8.2 แนวทางปฏิบัติในการจ้างงาน</v>
      </c>
      <c r="I78" s="366"/>
      <c r="J78" s="388"/>
      <c r="K78" s="385"/>
      <c r="L78" s="57"/>
    </row>
    <row r="79" spans="1:12" s="10" customFormat="1" ht="78" x14ac:dyDescent="0.3">
      <c r="A79" s="25"/>
      <c r="B79" s="25"/>
      <c r="C79" s="40"/>
      <c r="D79" s="67"/>
      <c r="E79" s="68">
        <f>E76+1</f>
        <v>33</v>
      </c>
      <c r="F79" s="29" t="s">
        <v>398</v>
      </c>
      <c r="G79" s="32">
        <v>4.3</v>
      </c>
      <c r="H79" s="27" t="str">
        <f>VLOOKUP(G79,SDGs2026!A4:C79,2,FALSE)</f>
        <v>4.3 มาตรการการเรียนรู้ตลอดชีวิต</v>
      </c>
      <c r="I79" s="27" t="s">
        <v>301</v>
      </c>
      <c r="J79" s="31">
        <v>27800</v>
      </c>
      <c r="K79" s="32" t="s">
        <v>139</v>
      </c>
      <c r="L79" s="57">
        <f t="shared" si="0"/>
        <v>27800</v>
      </c>
    </row>
    <row r="80" spans="1:12" s="10" customFormat="1" ht="9.75" customHeight="1" x14ac:dyDescent="0.3">
      <c r="A80" s="25"/>
      <c r="B80" s="25"/>
      <c r="C80" s="40"/>
      <c r="D80" s="67"/>
      <c r="E80" s="68"/>
      <c r="F80" s="29"/>
      <c r="G80" s="32"/>
      <c r="H80" s="27"/>
      <c r="I80" s="27"/>
      <c r="J80" s="31"/>
      <c r="K80" s="32"/>
      <c r="L80" s="57"/>
    </row>
    <row r="81" spans="1:12" s="10" customFormat="1" ht="58.5" x14ac:dyDescent="0.3">
      <c r="A81" s="25"/>
      <c r="B81" s="25"/>
      <c r="C81" s="40"/>
      <c r="D81" s="67"/>
      <c r="E81" s="68">
        <f>E79+1</f>
        <v>34</v>
      </c>
      <c r="F81" s="29" t="s">
        <v>221</v>
      </c>
      <c r="G81" s="32">
        <v>4.3</v>
      </c>
      <c r="H81" s="27" t="str">
        <f>VLOOKUP(G81,SDGs2026!A5:C80,2,FALSE)</f>
        <v>4.3 มาตรการการเรียนรู้ตลอดชีวิต</v>
      </c>
      <c r="I81" s="27" t="s">
        <v>301</v>
      </c>
      <c r="J81" s="31">
        <v>12200</v>
      </c>
      <c r="K81" s="32" t="s">
        <v>139</v>
      </c>
      <c r="L81" s="57">
        <f t="shared" si="0"/>
        <v>12200</v>
      </c>
    </row>
    <row r="82" spans="1:12" s="10" customFormat="1" ht="9.75" customHeight="1" x14ac:dyDescent="0.3">
      <c r="A82" s="25"/>
      <c r="B82" s="25"/>
      <c r="C82" s="40"/>
      <c r="D82" s="67"/>
      <c r="E82" s="68"/>
      <c r="F82" s="29"/>
      <c r="G82" s="32"/>
      <c r="H82" s="27"/>
      <c r="I82" s="27"/>
      <c r="J82" s="31"/>
      <c r="K82" s="32"/>
      <c r="L82" s="57"/>
    </row>
    <row r="83" spans="1:12" s="10" customFormat="1" ht="78" x14ac:dyDescent="0.3">
      <c r="A83" s="25"/>
      <c r="B83" s="25"/>
      <c r="C83" s="40"/>
      <c r="D83" s="67"/>
      <c r="E83" s="68">
        <f>E81+1</f>
        <v>35</v>
      </c>
      <c r="F83" s="29" t="s">
        <v>399</v>
      </c>
      <c r="G83" s="32">
        <v>4.3</v>
      </c>
      <c r="H83" s="27" t="str">
        <f>VLOOKUP(G83,SDGs2026!A6:C81,2,FALSE)</f>
        <v>4.3 มาตรการการเรียนรู้ตลอดชีวิต</v>
      </c>
      <c r="I83" s="27" t="s">
        <v>301</v>
      </c>
      <c r="J83" s="31">
        <v>15800</v>
      </c>
      <c r="K83" s="32" t="s">
        <v>139</v>
      </c>
      <c r="L83" s="57">
        <f t="shared" si="0"/>
        <v>15800</v>
      </c>
    </row>
    <row r="84" spans="1:12" s="10" customFormat="1" ht="9.75" customHeight="1" x14ac:dyDescent="0.3">
      <c r="A84" s="25"/>
      <c r="B84" s="25"/>
      <c r="C84" s="40"/>
      <c r="D84" s="67"/>
      <c r="E84" s="68"/>
      <c r="F84" s="29"/>
      <c r="G84" s="32"/>
      <c r="H84" s="27"/>
      <c r="I84" s="27"/>
      <c r="J84" s="31"/>
      <c r="K84" s="32"/>
      <c r="L84" s="57"/>
    </row>
    <row r="85" spans="1:12" s="10" customFormat="1" ht="58.5" x14ac:dyDescent="0.3">
      <c r="A85" s="25"/>
      <c r="B85" s="25"/>
      <c r="C85" s="40"/>
      <c r="D85" s="67"/>
      <c r="E85" s="68">
        <f>E83+1</f>
        <v>36</v>
      </c>
      <c r="F85" s="29" t="s">
        <v>400</v>
      </c>
      <c r="G85" s="32">
        <v>4.3</v>
      </c>
      <c r="H85" s="27" t="str">
        <f>VLOOKUP(G85,SDGs2026!A7:C82,2,FALSE)</f>
        <v>4.3 มาตรการการเรียนรู้ตลอดชีวิต</v>
      </c>
      <c r="I85" s="27" t="s">
        <v>301</v>
      </c>
      <c r="J85" s="31">
        <v>5900</v>
      </c>
      <c r="K85" s="32" t="s">
        <v>139</v>
      </c>
      <c r="L85" s="57">
        <f t="shared" si="0"/>
        <v>5900</v>
      </c>
    </row>
    <row r="86" spans="1:12" s="10" customFormat="1" ht="9.75" customHeight="1" x14ac:dyDescent="0.3">
      <c r="A86" s="25"/>
      <c r="B86" s="25"/>
      <c r="C86" s="40"/>
      <c r="D86" s="67"/>
      <c r="E86" s="68"/>
      <c r="F86" s="29"/>
      <c r="G86" s="32"/>
      <c r="H86" s="27"/>
      <c r="I86" s="27"/>
      <c r="J86" s="31"/>
      <c r="K86" s="32"/>
      <c r="L86" s="57"/>
    </row>
    <row r="87" spans="1:12" s="10" customFormat="1" ht="78" x14ac:dyDescent="0.3">
      <c r="A87" s="25"/>
      <c r="B87" s="25"/>
      <c r="C87" s="40"/>
      <c r="D87" s="67"/>
      <c r="E87" s="68">
        <f>E85+1</f>
        <v>37</v>
      </c>
      <c r="F87" s="29" t="s">
        <v>401</v>
      </c>
      <c r="G87" s="32">
        <v>4.3</v>
      </c>
      <c r="H87" s="27" t="str">
        <f>VLOOKUP(G87,SDGs2026!A8:C83,2,FALSE)</f>
        <v>4.3 มาตรการการเรียนรู้ตลอดชีวิต</v>
      </c>
      <c r="I87" s="27" t="s">
        <v>301</v>
      </c>
      <c r="J87" s="31">
        <v>2100</v>
      </c>
      <c r="K87" s="32" t="s">
        <v>139</v>
      </c>
      <c r="L87" s="57">
        <f t="shared" si="0"/>
        <v>2100</v>
      </c>
    </row>
    <row r="88" spans="1:12" s="10" customFormat="1" ht="9.75" customHeight="1" x14ac:dyDescent="0.3">
      <c r="A88" s="25"/>
      <c r="B88" s="25"/>
      <c r="C88" s="40"/>
      <c r="D88" s="67"/>
      <c r="E88" s="68"/>
      <c r="F88" s="29"/>
      <c r="G88" s="32"/>
      <c r="H88" s="27"/>
      <c r="I88" s="27"/>
      <c r="J88" s="31"/>
      <c r="K88" s="32"/>
      <c r="L88" s="57"/>
    </row>
    <row r="89" spans="1:12" s="10" customFormat="1" ht="58.5" x14ac:dyDescent="0.3">
      <c r="A89" s="33"/>
      <c r="B89" s="33"/>
      <c r="C89" s="34"/>
      <c r="D89" s="66"/>
      <c r="E89" s="69">
        <f>E87+1</f>
        <v>38</v>
      </c>
      <c r="F89" s="36" t="s">
        <v>402</v>
      </c>
      <c r="G89" s="30">
        <v>8.1999999999999993</v>
      </c>
      <c r="H89" s="38" t="str">
        <f>VLOOKUP(G89,SDGs2026!A9:C84,2,FALSE)</f>
        <v>8.2 แนวทางปฏิบัติในการจ้างงาน</v>
      </c>
      <c r="I89" s="38" t="s">
        <v>301</v>
      </c>
      <c r="J89" s="39">
        <v>17320</v>
      </c>
      <c r="K89" s="30" t="s">
        <v>139</v>
      </c>
      <c r="L89" s="57">
        <f t="shared" si="0"/>
        <v>17320</v>
      </c>
    </row>
    <row r="90" spans="1:12" s="10" customFormat="1" ht="58.5" x14ac:dyDescent="0.3">
      <c r="A90" s="25"/>
      <c r="B90" s="25"/>
      <c r="C90" s="40"/>
      <c r="D90" s="67"/>
      <c r="E90" s="68">
        <f t="shared" ref="E90" si="3">E89+1</f>
        <v>39</v>
      </c>
      <c r="F90" s="29" t="s">
        <v>403</v>
      </c>
      <c r="G90" s="32">
        <v>8.4</v>
      </c>
      <c r="H90" s="27" t="str">
        <f>VLOOKUP(G90,SDGs2026!A10:C85,2,FALSE)</f>
        <v>8.4 สัดส่วนนักศึกษาที่เข้ารับการฝึกงาน</v>
      </c>
      <c r="I90" s="27" t="s">
        <v>301</v>
      </c>
      <c r="J90" s="31">
        <v>4920</v>
      </c>
      <c r="K90" s="32" t="s">
        <v>139</v>
      </c>
      <c r="L90" s="57">
        <f t="shared" si="0"/>
        <v>4920</v>
      </c>
    </row>
    <row r="91" spans="1:12" s="10" customFormat="1" ht="9.75" customHeight="1" x14ac:dyDescent="0.3">
      <c r="A91" s="25"/>
      <c r="B91" s="25"/>
      <c r="C91" s="40"/>
      <c r="D91" s="67"/>
      <c r="E91" s="68"/>
      <c r="F91" s="29"/>
      <c r="G91" s="32"/>
      <c r="H91" s="27"/>
      <c r="I91" s="27"/>
      <c r="J91" s="31"/>
      <c r="K91" s="32"/>
      <c r="L91" s="57"/>
    </row>
    <row r="92" spans="1:12" s="10" customFormat="1" ht="58.5" x14ac:dyDescent="0.3">
      <c r="A92" s="25"/>
      <c r="B92" s="25"/>
      <c r="C92" s="40"/>
      <c r="D92" s="67"/>
      <c r="E92" s="68">
        <f>E90+1</f>
        <v>40</v>
      </c>
      <c r="F92" s="29" t="s">
        <v>404</v>
      </c>
      <c r="G92" s="32">
        <v>8.4</v>
      </c>
      <c r="H92" s="27" t="str">
        <f>VLOOKUP(G92,SDGs2026!A11:C86,2,FALSE)</f>
        <v>8.4 สัดส่วนนักศึกษาที่เข้ารับการฝึกงาน</v>
      </c>
      <c r="I92" s="27" t="s">
        <v>297</v>
      </c>
      <c r="J92" s="31">
        <v>60000</v>
      </c>
      <c r="K92" s="32" t="s">
        <v>139</v>
      </c>
      <c r="L92" s="57">
        <f t="shared" si="0"/>
        <v>60000</v>
      </c>
    </row>
    <row r="93" spans="1:12" s="10" customFormat="1" ht="9.75" customHeight="1" x14ac:dyDescent="0.3">
      <c r="A93" s="25"/>
      <c r="B93" s="25"/>
      <c r="C93" s="40"/>
      <c r="D93" s="67"/>
      <c r="E93" s="68"/>
      <c r="F93" s="29"/>
      <c r="G93" s="32"/>
      <c r="H93" s="27"/>
      <c r="I93" s="27"/>
      <c r="J93" s="31"/>
      <c r="K93" s="32"/>
      <c r="L93" s="57"/>
    </row>
    <row r="94" spans="1:12" s="10" customFormat="1" ht="58.5" x14ac:dyDescent="0.3">
      <c r="A94" s="25"/>
      <c r="B94" s="25"/>
      <c r="C94" s="40"/>
      <c r="D94" s="67"/>
      <c r="E94" s="68">
        <f>E92+1</f>
        <v>41</v>
      </c>
      <c r="F94" s="29" t="s">
        <v>405</v>
      </c>
      <c r="G94" s="32">
        <v>8.4</v>
      </c>
      <c r="H94" s="27" t="str">
        <f>VLOOKUP(G94,SDGs2026!A12:C87,2,FALSE)</f>
        <v>8.4 สัดส่วนนักศึกษาที่เข้ารับการฝึกงาน</v>
      </c>
      <c r="I94" s="27" t="s">
        <v>297</v>
      </c>
      <c r="J94" s="31">
        <v>38500</v>
      </c>
      <c r="K94" s="32" t="s">
        <v>139</v>
      </c>
      <c r="L94" s="57">
        <f t="shared" si="0"/>
        <v>38500</v>
      </c>
    </row>
    <row r="95" spans="1:12" s="10" customFormat="1" ht="9.75" customHeight="1" x14ac:dyDescent="0.3">
      <c r="A95" s="25"/>
      <c r="B95" s="25"/>
      <c r="C95" s="40"/>
      <c r="D95" s="67"/>
      <c r="E95" s="68"/>
      <c r="F95" s="29"/>
      <c r="G95" s="32"/>
      <c r="H95" s="27"/>
      <c r="I95" s="27"/>
      <c r="J95" s="31"/>
      <c r="K95" s="32"/>
      <c r="L95" s="57"/>
    </row>
    <row r="96" spans="1:12" s="10" customFormat="1" ht="78" x14ac:dyDescent="0.3">
      <c r="A96" s="25"/>
      <c r="B96" s="25"/>
      <c r="C96" s="40"/>
      <c r="D96" s="67"/>
      <c r="E96" s="68">
        <f>E94+1</f>
        <v>42</v>
      </c>
      <c r="F96" s="29" t="s">
        <v>406</v>
      </c>
      <c r="G96" s="32">
        <v>8.4</v>
      </c>
      <c r="H96" s="27" t="str">
        <f>VLOOKUP(G96,SDGs2026!A13:C88,2,FALSE)</f>
        <v>8.4 สัดส่วนนักศึกษาที่เข้ารับการฝึกงาน</v>
      </c>
      <c r="I96" s="27" t="s">
        <v>297</v>
      </c>
      <c r="J96" s="31">
        <v>124000</v>
      </c>
      <c r="K96" s="32" t="s">
        <v>139</v>
      </c>
      <c r="L96" s="57">
        <f t="shared" si="0"/>
        <v>124000</v>
      </c>
    </row>
    <row r="97" spans="1:12" s="10" customFormat="1" ht="9.75" customHeight="1" x14ac:dyDescent="0.3">
      <c r="A97" s="25"/>
      <c r="B97" s="25"/>
      <c r="C97" s="40"/>
      <c r="D97" s="67"/>
      <c r="E97" s="68"/>
      <c r="F97" s="29"/>
      <c r="G97" s="32"/>
      <c r="H97" s="27"/>
      <c r="I97" s="27"/>
      <c r="J97" s="31"/>
      <c r="K97" s="32"/>
      <c r="L97" s="57"/>
    </row>
    <row r="98" spans="1:12" s="10" customFormat="1" ht="58.5" x14ac:dyDescent="0.3">
      <c r="A98" s="25"/>
      <c r="B98" s="25"/>
      <c r="C98" s="40"/>
      <c r="D98" s="67"/>
      <c r="E98" s="68">
        <f>E96+1</f>
        <v>43</v>
      </c>
      <c r="F98" s="29" t="s">
        <v>407</v>
      </c>
      <c r="G98" s="32">
        <v>8.4</v>
      </c>
      <c r="H98" s="27" t="str">
        <f>VLOOKUP(G98,SDGs2026!A14:C89,2,FALSE)</f>
        <v>8.4 สัดส่วนนักศึกษาที่เข้ารับการฝึกงาน</v>
      </c>
      <c r="I98" s="27" t="s">
        <v>297</v>
      </c>
      <c r="J98" s="31">
        <v>71800</v>
      </c>
      <c r="K98" s="32" t="s">
        <v>139</v>
      </c>
      <c r="L98" s="57">
        <f t="shared" si="0"/>
        <v>71800</v>
      </c>
    </row>
    <row r="99" spans="1:12" s="10" customFormat="1" ht="9.75" customHeight="1" x14ac:dyDescent="0.3">
      <c r="A99" s="25"/>
      <c r="B99" s="25"/>
      <c r="C99" s="40"/>
      <c r="D99" s="67"/>
      <c r="E99" s="68"/>
      <c r="F99" s="29"/>
      <c r="G99" s="32"/>
      <c r="H99" s="27"/>
      <c r="I99" s="27"/>
      <c r="J99" s="31"/>
      <c r="K99" s="32"/>
      <c r="L99" s="57"/>
    </row>
    <row r="100" spans="1:12" s="10" customFormat="1" ht="39" x14ac:dyDescent="0.3">
      <c r="A100" s="25"/>
      <c r="B100" s="25"/>
      <c r="C100" s="40"/>
      <c r="D100" s="67"/>
      <c r="E100" s="68">
        <f>E98+1</f>
        <v>44</v>
      </c>
      <c r="F100" s="29" t="s">
        <v>408</v>
      </c>
      <c r="G100" s="32">
        <v>4.3</v>
      </c>
      <c r="H100" s="27" t="str">
        <f>VLOOKUP(G100,SDGs2026!A15:C90,2,FALSE)</f>
        <v>4.3 มาตรการการเรียนรู้ตลอดชีวิต</v>
      </c>
      <c r="I100" s="27" t="s">
        <v>298</v>
      </c>
      <c r="J100" s="31">
        <v>31500</v>
      </c>
      <c r="K100" s="32" t="s">
        <v>139</v>
      </c>
      <c r="L100" s="57">
        <f t="shared" si="0"/>
        <v>31500</v>
      </c>
    </row>
    <row r="101" spans="1:12" s="10" customFormat="1" ht="9.75" customHeight="1" x14ac:dyDescent="0.3">
      <c r="A101" s="25"/>
      <c r="B101" s="25"/>
      <c r="C101" s="40"/>
      <c r="D101" s="67"/>
      <c r="E101" s="68"/>
      <c r="F101" s="29"/>
      <c r="G101" s="32"/>
      <c r="H101" s="27"/>
      <c r="I101" s="27"/>
      <c r="J101" s="31"/>
      <c r="K101" s="32"/>
      <c r="L101" s="57"/>
    </row>
    <row r="102" spans="1:12" s="10" customFormat="1" ht="34.5" customHeight="1" x14ac:dyDescent="0.3">
      <c r="A102" s="25"/>
      <c r="B102" s="25"/>
      <c r="C102" s="40"/>
      <c r="D102" s="67"/>
      <c r="E102" s="68">
        <f>E100+1</f>
        <v>45</v>
      </c>
      <c r="F102" s="367" t="s">
        <v>409</v>
      </c>
      <c r="G102" s="32">
        <v>4.3</v>
      </c>
      <c r="H102" s="27" t="str">
        <f>VLOOKUP(G102,SDGs2026!A1:C76,2,FALSE)</f>
        <v>4.3 มาตรการการเรียนรู้ตลอดชีวิต</v>
      </c>
      <c r="I102" s="364" t="s">
        <v>295</v>
      </c>
      <c r="J102" s="386">
        <v>37500</v>
      </c>
      <c r="K102" s="360" t="s">
        <v>139</v>
      </c>
      <c r="L102" s="57">
        <f t="shared" ref="L102:L180" si="4">J102</f>
        <v>37500</v>
      </c>
    </row>
    <row r="103" spans="1:12" s="10" customFormat="1" ht="9.75" customHeight="1" x14ac:dyDescent="0.3">
      <c r="A103" s="25"/>
      <c r="B103" s="25"/>
      <c r="C103" s="40"/>
      <c r="D103" s="67"/>
      <c r="E103" s="68"/>
      <c r="F103" s="367"/>
      <c r="G103" s="32"/>
      <c r="H103" s="27"/>
      <c r="I103" s="364"/>
      <c r="J103" s="386"/>
      <c r="K103" s="360"/>
      <c r="L103" s="57"/>
    </row>
    <row r="104" spans="1:12" s="10" customFormat="1" ht="39" x14ac:dyDescent="0.3">
      <c r="A104" s="33"/>
      <c r="B104" s="33"/>
      <c r="C104" s="34"/>
      <c r="D104" s="66"/>
      <c r="E104" s="69"/>
      <c r="F104" s="387"/>
      <c r="G104" s="30">
        <v>8.4</v>
      </c>
      <c r="H104" s="38" t="str">
        <f>VLOOKUP(G104,SDGs2026!A2:C77,2,FALSE)</f>
        <v>8.4 สัดส่วนนักศึกษาที่เข้ารับการฝึกงาน</v>
      </c>
      <c r="I104" s="366"/>
      <c r="J104" s="388"/>
      <c r="K104" s="385"/>
      <c r="L104" s="57"/>
    </row>
    <row r="105" spans="1:12" s="10" customFormat="1" ht="35.25" customHeight="1" x14ac:dyDescent="0.3">
      <c r="A105" s="25"/>
      <c r="B105" s="25"/>
      <c r="C105" s="40"/>
      <c r="D105" s="67"/>
      <c r="E105" s="395">
        <f>E102+1</f>
        <v>46</v>
      </c>
      <c r="F105" s="367" t="s">
        <v>410</v>
      </c>
      <c r="G105" s="32">
        <v>8.4</v>
      </c>
      <c r="H105" s="27" t="str">
        <f>VLOOKUP(G105,SDGs2026!A2:C77,2,FALSE)</f>
        <v>8.4 สัดส่วนนักศึกษาที่เข้ารับการฝึกงาน</v>
      </c>
      <c r="I105" s="364" t="s">
        <v>295</v>
      </c>
      <c r="J105" s="386">
        <v>45100</v>
      </c>
      <c r="K105" s="360" t="s">
        <v>139</v>
      </c>
      <c r="L105" s="57">
        <f t="shared" si="4"/>
        <v>45100</v>
      </c>
    </row>
    <row r="106" spans="1:12" s="10" customFormat="1" ht="9.75" customHeight="1" x14ac:dyDescent="0.3">
      <c r="A106" s="25"/>
      <c r="B106" s="25"/>
      <c r="C106" s="40"/>
      <c r="D106" s="67"/>
      <c r="E106" s="395"/>
      <c r="F106" s="367"/>
      <c r="G106" s="32"/>
      <c r="H106" s="27"/>
      <c r="I106" s="364"/>
      <c r="J106" s="386"/>
      <c r="K106" s="360"/>
      <c r="L106" s="57"/>
    </row>
    <row r="107" spans="1:12" s="10" customFormat="1" ht="39" x14ac:dyDescent="0.3">
      <c r="A107" s="25"/>
      <c r="B107" s="25"/>
      <c r="C107" s="40"/>
      <c r="D107" s="67"/>
      <c r="E107" s="395"/>
      <c r="F107" s="367"/>
      <c r="G107" s="32">
        <v>8.5</v>
      </c>
      <c r="H107" s="27" t="str">
        <f>VLOOKUP(G107,SDGs2026!A3:C78,2,FALSE)</f>
        <v>8.5 สัดส่วนพนักงานที่มีสัญญาจ้างงานที่มั่นคง</v>
      </c>
      <c r="I107" s="364"/>
      <c r="J107" s="386"/>
      <c r="K107" s="360"/>
      <c r="L107" s="57"/>
    </row>
    <row r="108" spans="1:12" s="10" customFormat="1" ht="9.75" customHeight="1" x14ac:dyDescent="0.3">
      <c r="A108" s="25"/>
      <c r="B108" s="25"/>
      <c r="C108" s="40"/>
      <c r="D108" s="67"/>
      <c r="E108" s="68"/>
      <c r="F108" s="29"/>
      <c r="G108" s="32"/>
      <c r="H108" s="27"/>
      <c r="I108" s="27"/>
      <c r="J108" s="31"/>
      <c r="K108" s="32"/>
      <c r="L108" s="57"/>
    </row>
    <row r="109" spans="1:12" s="10" customFormat="1" ht="78" x14ac:dyDescent="0.3">
      <c r="A109" s="25"/>
      <c r="B109" s="25"/>
      <c r="C109" s="40"/>
      <c r="D109" s="67"/>
      <c r="E109" s="68">
        <f>E105+1</f>
        <v>47</v>
      </c>
      <c r="F109" s="29" t="s">
        <v>411</v>
      </c>
      <c r="G109" s="32">
        <v>5.3</v>
      </c>
      <c r="H109" s="27" t="str">
        <f>VLOOKUP(G109,SDGs2026!A3:C78,2,FALSE)</f>
        <v>5.3 มาตรการการเข้าถึงของนักศึกษา</v>
      </c>
      <c r="I109" s="25" t="s">
        <v>295</v>
      </c>
      <c r="J109" s="42">
        <v>347700</v>
      </c>
      <c r="K109" s="32" t="s">
        <v>139</v>
      </c>
      <c r="L109" s="57">
        <f t="shared" si="4"/>
        <v>347700</v>
      </c>
    </row>
    <row r="110" spans="1:12" s="10" customFormat="1" ht="9.75" customHeight="1" x14ac:dyDescent="0.3">
      <c r="A110" s="25"/>
      <c r="B110" s="25"/>
      <c r="C110" s="40"/>
      <c r="D110" s="67"/>
      <c r="E110" s="68"/>
      <c r="F110" s="29"/>
      <c r="G110" s="32"/>
      <c r="H110" s="27"/>
      <c r="I110" s="25"/>
      <c r="J110" s="42"/>
      <c r="K110" s="32"/>
      <c r="L110" s="57"/>
    </row>
    <row r="111" spans="1:12" s="10" customFormat="1" ht="33.75" customHeight="1" x14ac:dyDescent="0.3">
      <c r="A111" s="25"/>
      <c r="B111" s="25"/>
      <c r="C111" s="40"/>
      <c r="D111" s="67"/>
      <c r="E111" s="395">
        <f>E109+1</f>
        <v>48</v>
      </c>
      <c r="F111" s="367" t="s">
        <v>412</v>
      </c>
      <c r="G111" s="32">
        <v>4.3</v>
      </c>
      <c r="H111" s="27" t="str">
        <f>VLOOKUP(G111,SDGs2026!A4:C79,2,FALSE)</f>
        <v>4.3 มาตรการการเรียนรู้ตลอดชีวิต</v>
      </c>
      <c r="I111" s="364" t="s">
        <v>295</v>
      </c>
      <c r="J111" s="386">
        <v>501100</v>
      </c>
      <c r="K111" s="360" t="s">
        <v>139</v>
      </c>
      <c r="L111" s="57">
        <f t="shared" si="4"/>
        <v>501100</v>
      </c>
    </row>
    <row r="112" spans="1:12" s="10" customFormat="1" ht="9.75" customHeight="1" x14ac:dyDescent="0.3">
      <c r="A112" s="25"/>
      <c r="B112" s="25"/>
      <c r="C112" s="40"/>
      <c r="D112" s="67"/>
      <c r="E112" s="395"/>
      <c r="F112" s="367"/>
      <c r="G112" s="32"/>
      <c r="H112" s="27"/>
      <c r="I112" s="364"/>
      <c r="J112" s="386"/>
      <c r="K112" s="360"/>
      <c r="L112" s="57"/>
    </row>
    <row r="113" spans="1:13" s="10" customFormat="1" ht="39" x14ac:dyDescent="0.3">
      <c r="A113" s="25"/>
      <c r="B113" s="25"/>
      <c r="C113" s="40"/>
      <c r="D113" s="67"/>
      <c r="E113" s="395"/>
      <c r="F113" s="367"/>
      <c r="G113" s="32">
        <v>5.5</v>
      </c>
      <c r="H113" s="27" t="str">
        <f>VLOOKUP(G113,SDGs2026!A5:C80,2,FALSE)</f>
        <v>5.5 สัดส่วนของผู้หญิงที่ได้รับปริญญา</v>
      </c>
      <c r="I113" s="364"/>
      <c r="J113" s="386"/>
      <c r="K113" s="360"/>
      <c r="L113" s="57"/>
    </row>
    <row r="114" spans="1:13" s="10" customFormat="1" ht="9.75" customHeight="1" x14ac:dyDescent="0.3">
      <c r="A114" s="25"/>
      <c r="B114" s="25"/>
      <c r="C114" s="40"/>
      <c r="D114" s="67"/>
      <c r="E114" s="68"/>
      <c r="F114" s="29"/>
      <c r="G114" s="32"/>
      <c r="H114" s="27"/>
      <c r="I114" s="27"/>
      <c r="J114" s="31"/>
      <c r="K114" s="32"/>
      <c r="L114" s="57"/>
    </row>
    <row r="115" spans="1:13" s="10" customFormat="1" ht="117" x14ac:dyDescent="0.3">
      <c r="A115" s="25"/>
      <c r="B115" s="25"/>
      <c r="C115" s="40"/>
      <c r="D115" s="67"/>
      <c r="E115" s="68">
        <f>E111+1</f>
        <v>49</v>
      </c>
      <c r="F115" s="29" t="s">
        <v>413</v>
      </c>
      <c r="G115" s="32">
        <v>4.3</v>
      </c>
      <c r="H115" s="27" t="str">
        <f>VLOOKUP(G115,SDGs2026!A5:C80,2,FALSE)</f>
        <v>4.3 มาตรการการเรียนรู้ตลอดชีวิต</v>
      </c>
      <c r="I115" s="25" t="s">
        <v>295</v>
      </c>
      <c r="J115" s="31">
        <v>261000</v>
      </c>
      <c r="K115" s="32" t="s">
        <v>139</v>
      </c>
      <c r="L115" s="57">
        <f t="shared" si="4"/>
        <v>261000</v>
      </c>
    </row>
    <row r="116" spans="1:13" s="10" customFormat="1" ht="9.75" customHeight="1" x14ac:dyDescent="0.3">
      <c r="A116" s="25"/>
      <c r="B116" s="25"/>
      <c r="C116" s="40"/>
      <c r="D116" s="67"/>
      <c r="E116" s="68"/>
      <c r="F116" s="29"/>
      <c r="G116" s="32"/>
      <c r="H116" s="27"/>
      <c r="I116" s="25"/>
      <c r="J116" s="31"/>
      <c r="K116" s="32"/>
      <c r="L116" s="57"/>
    </row>
    <row r="117" spans="1:13" s="10" customFormat="1" ht="39" x14ac:dyDescent="0.3">
      <c r="A117" s="25"/>
      <c r="B117" s="25"/>
      <c r="C117" s="40"/>
      <c r="D117" s="67"/>
      <c r="E117" s="68">
        <f>E115+1</f>
        <v>50</v>
      </c>
      <c r="F117" s="29" t="s">
        <v>414</v>
      </c>
      <c r="G117" s="32" t="s">
        <v>140</v>
      </c>
      <c r="H117" s="32" t="s">
        <v>140</v>
      </c>
      <c r="I117" s="27" t="s">
        <v>223</v>
      </c>
      <c r="J117" s="31">
        <v>17400</v>
      </c>
      <c r="K117" s="32" t="s">
        <v>139</v>
      </c>
      <c r="L117" s="57">
        <f t="shared" si="4"/>
        <v>17400</v>
      </c>
    </row>
    <row r="118" spans="1:13" s="10" customFormat="1" ht="19.5" customHeight="1" x14ac:dyDescent="0.3">
      <c r="A118" s="25"/>
      <c r="B118" s="25"/>
      <c r="C118" s="40"/>
      <c r="D118" s="67"/>
      <c r="E118" s="68"/>
      <c r="F118" s="29"/>
      <c r="G118" s="32"/>
      <c r="H118" s="32"/>
      <c r="I118" s="27"/>
      <c r="J118" s="31"/>
      <c r="K118" s="32"/>
      <c r="L118" s="57"/>
    </row>
    <row r="119" spans="1:13" s="10" customFormat="1" ht="19.5" customHeight="1" x14ac:dyDescent="0.3">
      <c r="A119" s="33"/>
      <c r="B119" s="33"/>
      <c r="C119" s="34"/>
      <c r="D119" s="66"/>
      <c r="E119" s="69"/>
      <c r="F119" s="36"/>
      <c r="G119" s="30"/>
      <c r="H119" s="30"/>
      <c r="I119" s="38"/>
      <c r="J119" s="39"/>
      <c r="K119" s="30"/>
      <c r="L119" s="57"/>
    </row>
    <row r="120" spans="1:13" s="10" customFormat="1" ht="35.25" customHeight="1" x14ac:dyDescent="0.3">
      <c r="A120" s="25"/>
      <c r="B120" s="25"/>
      <c r="C120" s="40"/>
      <c r="D120" s="67"/>
      <c r="E120" s="395">
        <f>E117+1</f>
        <v>51</v>
      </c>
      <c r="F120" s="367" t="s">
        <v>415</v>
      </c>
      <c r="G120" s="32">
        <v>4.3</v>
      </c>
      <c r="H120" s="27" t="str">
        <f>VLOOKUP(G120,SDGs2026!A7:C82,2,FALSE)</f>
        <v>4.3 มาตรการการเรียนรู้ตลอดชีวิต</v>
      </c>
      <c r="I120" s="364" t="s">
        <v>298</v>
      </c>
      <c r="J120" s="386">
        <v>160000</v>
      </c>
      <c r="K120" s="360" t="s">
        <v>461</v>
      </c>
      <c r="M120" s="57">
        <f t="shared" ref="M120:M129" si="5">J120</f>
        <v>160000</v>
      </c>
    </row>
    <row r="121" spans="1:13" s="10" customFormat="1" ht="58.5" x14ac:dyDescent="0.3">
      <c r="A121" s="25"/>
      <c r="B121" s="25"/>
      <c r="C121" s="40"/>
      <c r="D121" s="67"/>
      <c r="E121" s="395"/>
      <c r="F121" s="367"/>
      <c r="G121" s="32">
        <v>4.4000000000000004</v>
      </c>
      <c r="H121" s="27" t="str">
        <f>VLOOKUP(G121,SDGs2026!A8:C83,2,FALSE)</f>
        <v>4.4 สัดส่วนนักศึกษารุ่นแรก (First-generation students)</v>
      </c>
      <c r="I121" s="364" t="s">
        <v>222</v>
      </c>
      <c r="J121" s="386"/>
      <c r="K121" s="360"/>
      <c r="M121" s="57">
        <f t="shared" si="5"/>
        <v>0</v>
      </c>
    </row>
    <row r="122" spans="1:13" s="10" customFormat="1" ht="7.5" customHeight="1" x14ac:dyDescent="0.3">
      <c r="A122" s="25"/>
      <c r="B122" s="25"/>
      <c r="C122" s="40"/>
      <c r="D122" s="67"/>
      <c r="E122" s="68"/>
      <c r="F122" s="29"/>
      <c r="G122" s="32"/>
      <c r="H122" s="27"/>
      <c r="I122" s="27"/>
      <c r="J122" s="31"/>
      <c r="K122" s="32"/>
      <c r="M122" s="57"/>
    </row>
    <row r="123" spans="1:13" s="10" customFormat="1" ht="58.5" x14ac:dyDescent="0.3">
      <c r="A123" s="25"/>
      <c r="B123" s="25"/>
      <c r="C123" s="40"/>
      <c r="D123" s="67"/>
      <c r="E123" s="68">
        <f>E120+1</f>
        <v>52</v>
      </c>
      <c r="F123" s="29" t="s">
        <v>416</v>
      </c>
      <c r="G123" s="32">
        <v>4.3</v>
      </c>
      <c r="H123" s="27" t="str">
        <f>VLOOKUP(G123,SDGs2026!A9:C84,2,FALSE)</f>
        <v>4.3 มาตรการการเรียนรู้ตลอดชีวิต</v>
      </c>
      <c r="I123" s="27" t="s">
        <v>295</v>
      </c>
      <c r="J123" s="31">
        <v>9800000</v>
      </c>
      <c r="K123" s="32" t="s">
        <v>461</v>
      </c>
      <c r="M123" s="57">
        <f t="shared" si="5"/>
        <v>9800000</v>
      </c>
    </row>
    <row r="124" spans="1:13" s="10" customFormat="1" ht="7.5" customHeight="1" x14ac:dyDescent="0.3">
      <c r="A124" s="25"/>
      <c r="B124" s="25"/>
      <c r="C124" s="40"/>
      <c r="D124" s="67"/>
      <c r="E124" s="68"/>
      <c r="F124" s="29"/>
      <c r="G124" s="32"/>
      <c r="H124" s="27"/>
      <c r="I124" s="27"/>
      <c r="J124" s="31"/>
      <c r="K124" s="32"/>
      <c r="M124" s="57"/>
    </row>
    <row r="125" spans="1:13" s="10" customFormat="1" ht="78" x14ac:dyDescent="0.3">
      <c r="A125" s="25"/>
      <c r="B125" s="25"/>
      <c r="C125" s="40"/>
      <c r="D125" s="67"/>
      <c r="E125" s="68">
        <f>E123+1</f>
        <v>53</v>
      </c>
      <c r="F125" s="29" t="s">
        <v>417</v>
      </c>
      <c r="G125" s="32">
        <v>4.3</v>
      </c>
      <c r="H125" s="27" t="str">
        <f>VLOOKUP(G125,SDGs2026!A10:C85,2,FALSE)</f>
        <v>4.3 มาตรการการเรียนรู้ตลอดชีวิต</v>
      </c>
      <c r="I125" s="27" t="s">
        <v>295</v>
      </c>
      <c r="J125" s="31">
        <v>800000</v>
      </c>
      <c r="K125" s="32" t="s">
        <v>461</v>
      </c>
      <c r="M125" s="57">
        <f>J125</f>
        <v>800000</v>
      </c>
    </row>
    <row r="126" spans="1:13" s="10" customFormat="1" ht="7.5" customHeight="1" x14ac:dyDescent="0.3">
      <c r="A126" s="25"/>
      <c r="B126" s="25"/>
      <c r="C126" s="40"/>
      <c r="D126" s="67"/>
      <c r="E126" s="68"/>
      <c r="F126" s="29"/>
      <c r="G126" s="32"/>
      <c r="H126" s="27"/>
      <c r="I126" s="27"/>
      <c r="J126" s="31"/>
      <c r="K126" s="32"/>
      <c r="M126" s="57"/>
    </row>
    <row r="127" spans="1:13" s="10" customFormat="1" ht="58.5" x14ac:dyDescent="0.3">
      <c r="A127" s="25"/>
      <c r="B127" s="25"/>
      <c r="C127" s="40"/>
      <c r="D127" s="67"/>
      <c r="E127" s="68">
        <f>E125+1</f>
        <v>54</v>
      </c>
      <c r="F127" s="29" t="s">
        <v>418</v>
      </c>
      <c r="G127" s="32">
        <v>4.3</v>
      </c>
      <c r="H127" s="27" t="str">
        <f>VLOOKUP(G127,SDGs2026!A11:C86,2,FALSE)</f>
        <v>4.3 มาตรการการเรียนรู้ตลอดชีวิต</v>
      </c>
      <c r="I127" s="27" t="s">
        <v>295</v>
      </c>
      <c r="J127" s="31">
        <v>1985000</v>
      </c>
      <c r="K127" s="32" t="s">
        <v>461</v>
      </c>
      <c r="M127" s="57">
        <f t="shared" si="5"/>
        <v>1985000</v>
      </c>
    </row>
    <row r="128" spans="1:13" s="10" customFormat="1" ht="9.75" customHeight="1" x14ac:dyDescent="0.3">
      <c r="A128" s="25"/>
      <c r="B128" s="25"/>
      <c r="C128" s="40"/>
      <c r="D128" s="67"/>
      <c r="E128" s="68"/>
      <c r="F128" s="29"/>
      <c r="G128" s="32"/>
      <c r="H128" s="27"/>
      <c r="I128" s="27"/>
      <c r="J128" s="31"/>
      <c r="K128" s="32"/>
      <c r="M128" s="57"/>
    </row>
    <row r="129" spans="1:13" s="10" customFormat="1" ht="58.5" x14ac:dyDescent="0.3">
      <c r="A129" s="25"/>
      <c r="B129" s="25"/>
      <c r="C129" s="40"/>
      <c r="D129" s="67"/>
      <c r="E129" s="68">
        <f>E127+1</f>
        <v>55</v>
      </c>
      <c r="F129" s="29" t="s">
        <v>419</v>
      </c>
      <c r="G129" s="32">
        <v>5.3</v>
      </c>
      <c r="H129" s="27" t="str">
        <f>VLOOKUP(G129,SDGs2026!A12:C87,2,FALSE)</f>
        <v>5.3 มาตรการการเข้าถึงของนักศึกษา</v>
      </c>
      <c r="I129" s="27" t="s">
        <v>295</v>
      </c>
      <c r="J129" s="31">
        <v>13855000</v>
      </c>
      <c r="K129" s="32" t="s">
        <v>461</v>
      </c>
      <c r="M129" s="57">
        <f t="shared" si="5"/>
        <v>13855000</v>
      </c>
    </row>
    <row r="130" spans="1:13" s="10" customFormat="1" ht="7.5" customHeight="1" x14ac:dyDescent="0.3">
      <c r="A130" s="25"/>
      <c r="B130" s="25"/>
      <c r="C130" s="40"/>
      <c r="D130" s="67"/>
      <c r="E130" s="68"/>
      <c r="F130" s="29"/>
      <c r="G130" s="32"/>
      <c r="H130" s="27"/>
      <c r="I130" s="27"/>
      <c r="J130" s="31"/>
      <c r="K130" s="32"/>
      <c r="M130" s="57"/>
    </row>
    <row r="131" spans="1:13" s="47" customFormat="1" ht="54.75" customHeight="1" x14ac:dyDescent="0.3">
      <c r="A131" s="364" t="s">
        <v>77</v>
      </c>
      <c r="B131" s="360" t="s">
        <v>78</v>
      </c>
      <c r="C131" s="40"/>
      <c r="D131" s="364" t="s">
        <v>122</v>
      </c>
      <c r="E131" s="68">
        <f>E129+1</f>
        <v>56</v>
      </c>
      <c r="F131" s="29" t="s">
        <v>422</v>
      </c>
      <c r="G131" s="32">
        <v>4.3</v>
      </c>
      <c r="H131" s="27" t="str">
        <f>VLOOKUP(G131,SDGs2026!A1:C76,2,FALSE)</f>
        <v>4.3 มาตรการการเรียนรู้ตลอดชีวิต</v>
      </c>
      <c r="I131" s="25" t="s">
        <v>227</v>
      </c>
      <c r="J131" s="31">
        <v>28666</v>
      </c>
      <c r="K131" s="32" t="s">
        <v>139</v>
      </c>
      <c r="L131" s="57">
        <f>J131</f>
        <v>28666</v>
      </c>
    </row>
    <row r="132" spans="1:13" s="47" customFormat="1" ht="7.5" customHeight="1" x14ac:dyDescent="0.3">
      <c r="A132" s="364"/>
      <c r="B132" s="360"/>
      <c r="C132" s="40"/>
      <c r="D132" s="364"/>
      <c r="E132" s="68"/>
      <c r="F132" s="29"/>
      <c r="G132" s="32"/>
      <c r="H132" s="27"/>
      <c r="I132" s="25"/>
      <c r="J132" s="31"/>
      <c r="K132" s="32"/>
      <c r="L132" s="57"/>
    </row>
    <row r="133" spans="1:13" s="47" customFormat="1" ht="7.5" customHeight="1" x14ac:dyDescent="0.3">
      <c r="A133" s="364"/>
      <c r="B133" s="360"/>
      <c r="C133" s="40"/>
      <c r="D133" s="364"/>
      <c r="E133" s="68"/>
      <c r="F133" s="29"/>
      <c r="G133" s="32"/>
      <c r="H133" s="27"/>
      <c r="I133" s="25"/>
      <c r="J133" s="31"/>
      <c r="K133" s="32"/>
      <c r="L133" s="57"/>
    </row>
    <row r="134" spans="1:13" s="10" customFormat="1" ht="45.75" customHeight="1" x14ac:dyDescent="0.3">
      <c r="A134" s="366"/>
      <c r="B134" s="385"/>
      <c r="C134" s="41"/>
      <c r="D134" s="366"/>
      <c r="E134" s="69">
        <f>E131+1</f>
        <v>57</v>
      </c>
      <c r="F134" s="36" t="s">
        <v>483</v>
      </c>
      <c r="G134" s="30">
        <v>4.3</v>
      </c>
      <c r="H134" s="38" t="str">
        <f>VLOOKUP(G134,SDGs2026!A6:C81,2,FALSE)</f>
        <v>4.3 มาตรการการเรียนรู้ตลอดชีวิต</v>
      </c>
      <c r="I134" s="85" t="s">
        <v>301</v>
      </c>
      <c r="J134" s="86">
        <v>70000</v>
      </c>
      <c r="K134" s="30" t="s">
        <v>139</v>
      </c>
      <c r="L134" s="57">
        <f t="shared" si="4"/>
        <v>70000</v>
      </c>
    </row>
    <row r="135" spans="1:13" s="10" customFormat="1" ht="39" x14ac:dyDescent="0.3">
      <c r="A135" s="25"/>
      <c r="B135" s="25"/>
      <c r="C135" s="26"/>
      <c r="D135" s="25"/>
      <c r="E135" s="75">
        <f t="shared" ref="E135:E165" si="6">E134+1</f>
        <v>58</v>
      </c>
      <c r="F135" s="76" t="s">
        <v>425</v>
      </c>
      <c r="G135" s="77">
        <v>4.3</v>
      </c>
      <c r="H135" s="78" t="str">
        <f>VLOOKUP(G135,SDGs2026!A7:C82,2,FALSE)</f>
        <v>4.3 มาตรการการเรียนรู้ตลอดชีวิต</v>
      </c>
      <c r="I135" s="73" t="s">
        <v>301</v>
      </c>
      <c r="J135" s="74">
        <v>25300</v>
      </c>
      <c r="K135" s="77" t="s">
        <v>139</v>
      </c>
      <c r="L135" s="57">
        <f t="shared" ref="L135" si="7">J135</f>
        <v>25300</v>
      </c>
    </row>
    <row r="136" spans="1:13" s="10" customFormat="1" ht="9.75" customHeight="1" x14ac:dyDescent="0.3">
      <c r="A136" s="25"/>
      <c r="B136" s="25"/>
      <c r="C136" s="26"/>
      <c r="D136" s="25"/>
      <c r="E136" s="75"/>
      <c r="F136" s="76"/>
      <c r="G136" s="77"/>
      <c r="H136" s="78"/>
      <c r="I136" s="73"/>
      <c r="J136" s="74"/>
      <c r="K136" s="77"/>
      <c r="L136" s="57"/>
    </row>
    <row r="137" spans="1:13" s="10" customFormat="1" ht="18.75" customHeight="1" x14ac:dyDescent="0.3">
      <c r="A137" s="25"/>
      <c r="B137" s="25"/>
      <c r="C137" s="26"/>
      <c r="D137" s="25"/>
      <c r="E137" s="75">
        <f>E135+1</f>
        <v>59</v>
      </c>
      <c r="F137" s="76" t="s">
        <v>225</v>
      </c>
      <c r="G137" s="77">
        <v>4.3</v>
      </c>
      <c r="H137" s="78" t="str">
        <f>VLOOKUP(G137,SDGs2026!A8:C83,2,FALSE)</f>
        <v>4.3 มาตรการการเรียนรู้ตลอดชีวิต</v>
      </c>
      <c r="I137" s="73" t="s">
        <v>301</v>
      </c>
      <c r="J137" s="74">
        <v>3600</v>
      </c>
      <c r="K137" s="77" t="s">
        <v>139</v>
      </c>
      <c r="L137" s="57">
        <f t="shared" si="4"/>
        <v>3600</v>
      </c>
    </row>
    <row r="138" spans="1:13" s="10" customFormat="1" ht="9.75" customHeight="1" x14ac:dyDescent="0.3">
      <c r="A138" s="25"/>
      <c r="B138" s="25"/>
      <c r="C138" s="26"/>
      <c r="D138" s="25"/>
      <c r="E138" s="75"/>
      <c r="F138" s="76"/>
      <c r="G138" s="77"/>
      <c r="H138" s="78"/>
      <c r="I138" s="73"/>
      <c r="J138" s="74"/>
      <c r="K138" s="77"/>
      <c r="L138" s="57"/>
    </row>
    <row r="139" spans="1:13" s="10" customFormat="1" ht="35.25" customHeight="1" x14ac:dyDescent="0.3">
      <c r="A139" s="25"/>
      <c r="B139" s="25"/>
      <c r="C139" s="26"/>
      <c r="D139" s="25"/>
      <c r="E139" s="68">
        <f>E137+1</f>
        <v>60</v>
      </c>
      <c r="F139" s="29" t="s">
        <v>226</v>
      </c>
      <c r="G139" s="32">
        <v>3.3</v>
      </c>
      <c r="H139" s="27" t="str">
        <f>VLOOKUP(G139,SDGs2026!A9:C84,2,FALSE)</f>
        <v>3.3 ความร่วมมือและบริการด้านสุขภาพ</v>
      </c>
      <c r="I139" s="25" t="s">
        <v>301</v>
      </c>
      <c r="J139" s="31">
        <v>5000</v>
      </c>
      <c r="K139" s="32" t="s">
        <v>139</v>
      </c>
      <c r="L139" s="57">
        <f t="shared" si="4"/>
        <v>5000</v>
      </c>
    </row>
    <row r="140" spans="1:13" s="10" customFormat="1" ht="9.75" customHeight="1" x14ac:dyDescent="0.3">
      <c r="A140" s="25"/>
      <c r="B140" s="25"/>
      <c r="C140" s="26"/>
      <c r="D140" s="25"/>
      <c r="E140" s="68"/>
      <c r="F140" s="29"/>
      <c r="G140" s="32"/>
      <c r="H140" s="27"/>
      <c r="I140" s="25"/>
      <c r="J140" s="31"/>
      <c r="K140" s="32"/>
      <c r="L140" s="57"/>
    </row>
    <row r="141" spans="1:13" s="10" customFormat="1" ht="35.25" customHeight="1" x14ac:dyDescent="0.3">
      <c r="A141" s="25"/>
      <c r="B141" s="25"/>
      <c r="C141" s="26"/>
      <c r="D141" s="25"/>
      <c r="E141" s="68">
        <f>E139+1</f>
        <v>61</v>
      </c>
      <c r="F141" s="29" t="s">
        <v>427</v>
      </c>
      <c r="G141" s="32">
        <v>4.3</v>
      </c>
      <c r="H141" s="27" t="str">
        <f>VLOOKUP(G141,SDGs2026!A10:C85,2,FALSE)</f>
        <v>4.3 มาตรการการเรียนรู้ตลอดชีวิต</v>
      </c>
      <c r="I141" s="25" t="s">
        <v>301</v>
      </c>
      <c r="J141" s="31">
        <v>91110</v>
      </c>
      <c r="K141" s="32" t="s">
        <v>139</v>
      </c>
      <c r="L141" s="57">
        <f t="shared" si="4"/>
        <v>91110</v>
      </c>
    </row>
    <row r="142" spans="1:13" s="10" customFormat="1" ht="9.75" customHeight="1" x14ac:dyDescent="0.3">
      <c r="A142" s="25"/>
      <c r="B142" s="25"/>
      <c r="C142" s="26"/>
      <c r="D142" s="25"/>
      <c r="E142" s="68"/>
      <c r="F142" s="29"/>
      <c r="G142" s="32"/>
      <c r="H142" s="27"/>
      <c r="I142" s="25"/>
      <c r="J142" s="31"/>
      <c r="K142" s="32"/>
      <c r="L142" s="57"/>
    </row>
    <row r="143" spans="1:13" s="10" customFormat="1" ht="35.25" customHeight="1" x14ac:dyDescent="0.3">
      <c r="A143" s="25"/>
      <c r="B143" s="25"/>
      <c r="C143" s="26"/>
      <c r="D143" s="25"/>
      <c r="E143" s="75">
        <f>E141+1</f>
        <v>62</v>
      </c>
      <c r="F143" s="76" t="s">
        <v>426</v>
      </c>
      <c r="G143" s="77">
        <v>4.3</v>
      </c>
      <c r="H143" s="78" t="str">
        <f>VLOOKUP(G143,SDGs2026!A10:C85,2,FALSE)</f>
        <v>4.3 มาตรการการเรียนรู้ตลอดชีวิต</v>
      </c>
      <c r="I143" s="73" t="s">
        <v>301</v>
      </c>
      <c r="J143" s="74">
        <v>1000</v>
      </c>
      <c r="K143" s="77" t="s">
        <v>139</v>
      </c>
      <c r="L143" s="57">
        <f t="shared" ref="L143" si="8">J143</f>
        <v>1000</v>
      </c>
    </row>
    <row r="144" spans="1:13" s="10" customFormat="1" ht="9.75" customHeight="1" x14ac:dyDescent="0.3">
      <c r="A144" s="25"/>
      <c r="B144" s="25"/>
      <c r="C144" s="26"/>
      <c r="D144" s="25"/>
      <c r="E144" s="75"/>
      <c r="F144" s="76"/>
      <c r="G144" s="77"/>
      <c r="H144" s="78"/>
      <c r="I144" s="73"/>
      <c r="J144" s="74"/>
      <c r="K144" s="77"/>
      <c r="L144" s="57"/>
    </row>
    <row r="145" spans="1:12" s="10" customFormat="1" ht="39" x14ac:dyDescent="0.3">
      <c r="A145" s="25"/>
      <c r="B145" s="25"/>
      <c r="C145" s="26"/>
      <c r="D145" s="25"/>
      <c r="E145" s="75">
        <f>E143+1</f>
        <v>63</v>
      </c>
      <c r="F145" s="29" t="s">
        <v>428</v>
      </c>
      <c r="G145" s="32">
        <v>8.4</v>
      </c>
      <c r="H145" s="27" t="str">
        <f>VLOOKUP(G145,SDGs2026!A14:C89,2,FALSE)</f>
        <v>8.4 สัดส่วนนักศึกษาที่เข้ารับการฝึกงาน</v>
      </c>
      <c r="I145" s="25" t="s">
        <v>297</v>
      </c>
      <c r="J145" s="31">
        <v>40000</v>
      </c>
      <c r="K145" s="32" t="s">
        <v>139</v>
      </c>
      <c r="L145" s="57">
        <f t="shared" si="4"/>
        <v>40000</v>
      </c>
    </row>
    <row r="146" spans="1:12" s="10" customFormat="1" ht="9.75" customHeight="1" x14ac:dyDescent="0.3">
      <c r="A146" s="25"/>
      <c r="B146" s="25"/>
      <c r="C146" s="26"/>
      <c r="D146" s="25"/>
      <c r="E146" s="75"/>
      <c r="F146" s="29"/>
      <c r="G146" s="32"/>
      <c r="H146" s="27"/>
      <c r="I146" s="25"/>
      <c r="J146" s="31"/>
      <c r="K146" s="32"/>
      <c r="L146" s="57"/>
    </row>
    <row r="147" spans="1:12" s="10" customFormat="1" ht="39" x14ac:dyDescent="0.3">
      <c r="A147" s="25"/>
      <c r="B147" s="25"/>
      <c r="C147" s="26"/>
      <c r="D147" s="25"/>
      <c r="E147" s="75">
        <f>E145+1</f>
        <v>64</v>
      </c>
      <c r="F147" s="29" t="s">
        <v>429</v>
      </c>
      <c r="G147" s="32">
        <v>8.4</v>
      </c>
      <c r="H147" s="27" t="str">
        <f>VLOOKUP(G147,SDGs2026!A15:C90,2,FALSE)</f>
        <v>8.4 สัดส่วนนักศึกษาที่เข้ารับการฝึกงาน</v>
      </c>
      <c r="I147" s="25" t="s">
        <v>297</v>
      </c>
      <c r="J147" s="31">
        <v>64400</v>
      </c>
      <c r="K147" s="32" t="s">
        <v>139</v>
      </c>
      <c r="L147" s="57">
        <f t="shared" si="4"/>
        <v>64400</v>
      </c>
    </row>
    <row r="148" spans="1:12" s="10" customFormat="1" ht="9.75" customHeight="1" x14ac:dyDescent="0.3">
      <c r="A148" s="25"/>
      <c r="B148" s="25"/>
      <c r="C148" s="26"/>
      <c r="D148" s="25"/>
      <c r="E148" s="75"/>
      <c r="F148" s="29"/>
      <c r="G148" s="32"/>
      <c r="H148" s="27"/>
      <c r="I148" s="25"/>
      <c r="J148" s="31"/>
      <c r="K148" s="32"/>
      <c r="L148" s="57"/>
    </row>
    <row r="149" spans="1:12" s="10" customFormat="1" ht="39" x14ac:dyDescent="0.3">
      <c r="A149" s="25"/>
      <c r="B149" s="25"/>
      <c r="C149" s="26"/>
      <c r="D149" s="25"/>
      <c r="E149" s="75">
        <f>E147+1</f>
        <v>65</v>
      </c>
      <c r="F149" s="29" t="s">
        <v>430</v>
      </c>
      <c r="G149" s="32">
        <v>8.4</v>
      </c>
      <c r="H149" s="27" t="str">
        <f>VLOOKUP(G149,SDGs2026!A1:C76,2,FALSE)</f>
        <v>8.4 สัดส่วนนักศึกษาที่เข้ารับการฝึกงาน</v>
      </c>
      <c r="I149" s="25" t="s">
        <v>297</v>
      </c>
      <c r="J149" s="31">
        <v>88100</v>
      </c>
      <c r="K149" s="32" t="s">
        <v>139</v>
      </c>
      <c r="L149" s="57">
        <f t="shared" si="4"/>
        <v>88100</v>
      </c>
    </row>
    <row r="150" spans="1:12" s="10" customFormat="1" ht="9.75" customHeight="1" x14ac:dyDescent="0.3">
      <c r="A150" s="25"/>
      <c r="B150" s="25"/>
      <c r="C150" s="26"/>
      <c r="D150" s="25"/>
      <c r="E150" s="75"/>
      <c r="F150" s="29"/>
      <c r="G150" s="32"/>
      <c r="H150" s="27"/>
      <c r="I150" s="25"/>
      <c r="J150" s="31"/>
      <c r="K150" s="32"/>
      <c r="L150" s="57"/>
    </row>
    <row r="151" spans="1:12" s="10" customFormat="1" ht="58.5" x14ac:dyDescent="0.3">
      <c r="A151" s="25"/>
      <c r="B151" s="25"/>
      <c r="C151" s="26"/>
      <c r="D151" s="25"/>
      <c r="E151" s="75">
        <f>E149+1</f>
        <v>66</v>
      </c>
      <c r="F151" s="29" t="s">
        <v>431</v>
      </c>
      <c r="G151" s="32">
        <v>8.4</v>
      </c>
      <c r="H151" s="27" t="str">
        <f>VLOOKUP(G151,SDGs2026!A2:C77,2,FALSE)</f>
        <v>8.4 สัดส่วนนักศึกษาที่เข้ารับการฝึกงาน</v>
      </c>
      <c r="I151" s="25" t="s">
        <v>297</v>
      </c>
      <c r="J151" s="31">
        <v>36800</v>
      </c>
      <c r="K151" s="32" t="s">
        <v>139</v>
      </c>
      <c r="L151" s="57">
        <f t="shared" si="4"/>
        <v>36800</v>
      </c>
    </row>
    <row r="152" spans="1:12" s="10" customFormat="1" ht="9.75" customHeight="1" x14ac:dyDescent="0.3">
      <c r="A152" s="25"/>
      <c r="B152" s="25"/>
      <c r="C152" s="26"/>
      <c r="D152" s="25"/>
      <c r="E152" s="75"/>
      <c r="F152" s="29"/>
      <c r="G152" s="32"/>
      <c r="H152" s="27"/>
      <c r="I152" s="25"/>
      <c r="J152" s="31"/>
      <c r="K152" s="32"/>
      <c r="L152" s="57"/>
    </row>
    <row r="153" spans="1:12" s="10" customFormat="1" ht="58.5" x14ac:dyDescent="0.3">
      <c r="A153" s="33"/>
      <c r="B153" s="33"/>
      <c r="C153" s="41"/>
      <c r="D153" s="33"/>
      <c r="E153" s="79">
        <f>E151+1</f>
        <v>67</v>
      </c>
      <c r="F153" s="36" t="s">
        <v>432</v>
      </c>
      <c r="G153" s="30">
        <v>8.4</v>
      </c>
      <c r="H153" s="38" t="str">
        <f>VLOOKUP(G153,SDGs2026!A3:C78,2,FALSE)</f>
        <v>8.4 สัดส่วนนักศึกษาที่เข้ารับการฝึกงาน</v>
      </c>
      <c r="I153" s="33" t="s">
        <v>297</v>
      </c>
      <c r="J153" s="39">
        <v>55500</v>
      </c>
      <c r="K153" s="30" t="s">
        <v>139</v>
      </c>
      <c r="L153" s="57">
        <f t="shared" si="4"/>
        <v>55500</v>
      </c>
    </row>
    <row r="154" spans="1:12" s="10" customFormat="1" ht="58.5" x14ac:dyDescent="0.3">
      <c r="A154" s="25"/>
      <c r="B154" s="25"/>
      <c r="C154" s="26"/>
      <c r="D154" s="25"/>
      <c r="E154" s="75">
        <f t="shared" si="6"/>
        <v>68</v>
      </c>
      <c r="F154" s="29" t="s">
        <v>433</v>
      </c>
      <c r="G154" s="32">
        <v>8.4</v>
      </c>
      <c r="H154" s="27" t="str">
        <f>VLOOKUP(G154,SDGs2026!A4:C79,2,FALSE)</f>
        <v>8.4 สัดส่วนนักศึกษาที่เข้ารับการฝึกงาน</v>
      </c>
      <c r="I154" s="25" t="s">
        <v>297</v>
      </c>
      <c r="J154" s="31">
        <v>32000</v>
      </c>
      <c r="K154" s="32" t="s">
        <v>139</v>
      </c>
      <c r="L154" s="57">
        <f t="shared" si="4"/>
        <v>32000</v>
      </c>
    </row>
    <row r="155" spans="1:12" s="10" customFormat="1" ht="9.75" customHeight="1" x14ac:dyDescent="0.3">
      <c r="A155" s="25"/>
      <c r="B155" s="25"/>
      <c r="C155" s="26"/>
      <c r="D155" s="25"/>
      <c r="E155" s="75"/>
      <c r="F155" s="29"/>
      <c r="G155" s="32"/>
      <c r="H155" s="27"/>
      <c r="I155" s="25"/>
      <c r="J155" s="31"/>
      <c r="K155" s="32"/>
      <c r="L155" s="57"/>
    </row>
    <row r="156" spans="1:12" s="10" customFormat="1" ht="58.5" x14ac:dyDescent="0.3">
      <c r="A156" s="25"/>
      <c r="B156" s="25"/>
      <c r="C156" s="26"/>
      <c r="D156" s="25"/>
      <c r="E156" s="75">
        <f>E154+1</f>
        <v>69</v>
      </c>
      <c r="F156" s="29" t="s">
        <v>434</v>
      </c>
      <c r="G156" s="32">
        <v>8.4</v>
      </c>
      <c r="H156" s="27" t="str">
        <f>VLOOKUP(G156,SDGs2026!A5:C80,2,FALSE)</f>
        <v>8.4 สัดส่วนนักศึกษาที่เข้ารับการฝึกงาน</v>
      </c>
      <c r="I156" s="25" t="s">
        <v>297</v>
      </c>
      <c r="J156" s="31">
        <v>18000</v>
      </c>
      <c r="K156" s="32" t="s">
        <v>139</v>
      </c>
      <c r="L156" s="57">
        <f t="shared" si="4"/>
        <v>18000</v>
      </c>
    </row>
    <row r="157" spans="1:12" s="10" customFormat="1" ht="9.75" customHeight="1" x14ac:dyDescent="0.3">
      <c r="A157" s="25"/>
      <c r="B157" s="25"/>
      <c r="C157" s="26"/>
      <c r="D157" s="25"/>
      <c r="E157" s="75"/>
      <c r="F157" s="29"/>
      <c r="G157" s="32"/>
      <c r="H157" s="27"/>
      <c r="I157" s="25"/>
      <c r="J157" s="31"/>
      <c r="K157" s="32"/>
      <c r="L157" s="57"/>
    </row>
    <row r="158" spans="1:12" s="10" customFormat="1" ht="117" x14ac:dyDescent="0.3">
      <c r="A158" s="25"/>
      <c r="B158" s="25"/>
      <c r="C158" s="26"/>
      <c r="D158" s="25"/>
      <c r="E158" s="75">
        <f>E156+1</f>
        <v>70</v>
      </c>
      <c r="F158" s="29" t="s">
        <v>435</v>
      </c>
      <c r="G158" s="32">
        <v>4.3</v>
      </c>
      <c r="H158" s="27" t="str">
        <f>VLOOKUP(G158,SDGs2026!A6:C81,2,FALSE)</f>
        <v>4.3 มาตรการการเรียนรู้ตลอดชีวิต</v>
      </c>
      <c r="I158" s="25" t="s">
        <v>298</v>
      </c>
      <c r="J158" s="31">
        <v>305800</v>
      </c>
      <c r="K158" s="32" t="s">
        <v>139</v>
      </c>
      <c r="L158" s="57">
        <f t="shared" si="4"/>
        <v>305800</v>
      </c>
    </row>
    <row r="159" spans="1:12" s="10" customFormat="1" ht="9.75" customHeight="1" x14ac:dyDescent="0.3">
      <c r="A159" s="25"/>
      <c r="B159" s="25"/>
      <c r="C159" s="26"/>
      <c r="D159" s="25"/>
      <c r="E159" s="75"/>
      <c r="F159" s="29"/>
      <c r="G159" s="32"/>
      <c r="H159" s="27"/>
      <c r="I159" s="25"/>
      <c r="J159" s="31"/>
      <c r="K159" s="32"/>
      <c r="L159" s="57"/>
    </row>
    <row r="160" spans="1:12" s="10" customFormat="1" ht="78" x14ac:dyDescent="0.3">
      <c r="A160" s="25"/>
      <c r="B160" s="25"/>
      <c r="C160" s="26"/>
      <c r="D160" s="25"/>
      <c r="E160" s="28">
        <f>E158+1</f>
        <v>71</v>
      </c>
      <c r="F160" s="29" t="s">
        <v>436</v>
      </c>
      <c r="G160" s="32">
        <v>4.3</v>
      </c>
      <c r="H160" s="27" t="str">
        <f>VLOOKUP(G160,SDGs2026!A7:C82,2,FALSE)</f>
        <v>4.3 มาตรการการเรียนรู้ตลอดชีวิต</v>
      </c>
      <c r="I160" s="25" t="s">
        <v>298</v>
      </c>
      <c r="J160" s="31">
        <v>140400</v>
      </c>
      <c r="K160" s="32" t="s">
        <v>139</v>
      </c>
      <c r="L160" s="57">
        <f t="shared" si="4"/>
        <v>140400</v>
      </c>
    </row>
    <row r="161" spans="1:12" s="10" customFormat="1" ht="9.75" customHeight="1" x14ac:dyDescent="0.3">
      <c r="A161" s="25"/>
      <c r="B161" s="25"/>
      <c r="C161" s="26"/>
      <c r="D161" s="25"/>
      <c r="E161" s="28"/>
      <c r="F161" s="29"/>
      <c r="G161" s="32"/>
      <c r="H161" s="27"/>
      <c r="I161" s="25"/>
      <c r="J161" s="31"/>
      <c r="K161" s="32"/>
      <c r="L161" s="57"/>
    </row>
    <row r="162" spans="1:12" s="10" customFormat="1" ht="58.5" x14ac:dyDescent="0.3">
      <c r="A162" s="25"/>
      <c r="B162" s="25"/>
      <c r="C162" s="26"/>
      <c r="D162" s="25"/>
      <c r="E162" s="28">
        <f>E160+1</f>
        <v>72</v>
      </c>
      <c r="F162" s="29" t="s">
        <v>437</v>
      </c>
      <c r="G162" s="32">
        <v>4.4000000000000004</v>
      </c>
      <c r="H162" s="27" t="str">
        <f>VLOOKUP(G162,SDGs2026!A8:C83,2,FALSE)</f>
        <v>4.4 สัดส่วนนักศึกษารุ่นแรก (First-generation students)</v>
      </c>
      <c r="I162" s="25" t="s">
        <v>298</v>
      </c>
      <c r="J162" s="31">
        <v>365000</v>
      </c>
      <c r="K162" s="32" t="s">
        <v>139</v>
      </c>
      <c r="L162" s="57">
        <f t="shared" si="4"/>
        <v>365000</v>
      </c>
    </row>
    <row r="163" spans="1:12" s="10" customFormat="1" ht="9.75" customHeight="1" x14ac:dyDescent="0.3">
      <c r="A163" s="25"/>
      <c r="B163" s="25"/>
      <c r="C163" s="26"/>
      <c r="D163" s="25"/>
      <c r="E163" s="28"/>
      <c r="F163" s="29"/>
      <c r="G163" s="32"/>
      <c r="H163" s="27"/>
      <c r="I163" s="25"/>
      <c r="J163" s="31"/>
      <c r="K163" s="32"/>
      <c r="L163" s="57"/>
    </row>
    <row r="164" spans="1:12" s="10" customFormat="1" ht="58.5" x14ac:dyDescent="0.3">
      <c r="A164" s="33"/>
      <c r="B164" s="33"/>
      <c r="C164" s="41"/>
      <c r="D164" s="33"/>
      <c r="E164" s="81">
        <f>E162+1</f>
        <v>73</v>
      </c>
      <c r="F164" s="82" t="s">
        <v>438</v>
      </c>
      <c r="G164" s="83">
        <v>4.3</v>
      </c>
      <c r="H164" s="84" t="str">
        <f>VLOOKUP(G164,SDGs2026!A9:C84,2,FALSE)</f>
        <v>4.3 มาตรการการเรียนรู้ตลอดชีวิต</v>
      </c>
      <c r="I164" s="85" t="s">
        <v>298</v>
      </c>
      <c r="J164" s="86">
        <v>33340</v>
      </c>
      <c r="K164" s="83" t="s">
        <v>139</v>
      </c>
      <c r="L164" s="57">
        <f t="shared" si="4"/>
        <v>33340</v>
      </c>
    </row>
    <row r="165" spans="1:12" s="10" customFormat="1" ht="58.5" x14ac:dyDescent="0.3">
      <c r="A165" s="25"/>
      <c r="B165" s="25"/>
      <c r="C165" s="26"/>
      <c r="D165" s="25"/>
      <c r="E165" s="80">
        <f t="shared" si="6"/>
        <v>74</v>
      </c>
      <c r="F165" s="76" t="s">
        <v>439</v>
      </c>
      <c r="G165" s="77">
        <v>4.3</v>
      </c>
      <c r="H165" s="78" t="str">
        <f>VLOOKUP(G165,SDGs2026!A10:C85,2,FALSE)</f>
        <v>4.3 มาตรการการเรียนรู้ตลอดชีวิต</v>
      </c>
      <c r="I165" s="73" t="s">
        <v>298</v>
      </c>
      <c r="J165" s="74">
        <v>23860</v>
      </c>
      <c r="K165" s="77" t="s">
        <v>139</v>
      </c>
      <c r="L165" s="57">
        <f t="shared" si="4"/>
        <v>23860</v>
      </c>
    </row>
    <row r="166" spans="1:12" s="10" customFormat="1" ht="9.75" customHeight="1" x14ac:dyDescent="0.3">
      <c r="A166" s="25"/>
      <c r="B166" s="25"/>
      <c r="C166" s="26"/>
      <c r="D166" s="25"/>
      <c r="E166" s="80"/>
      <c r="F166" s="76"/>
      <c r="G166" s="77"/>
      <c r="H166" s="78"/>
      <c r="I166" s="73"/>
      <c r="J166" s="74"/>
      <c r="K166" s="77"/>
      <c r="L166" s="57"/>
    </row>
    <row r="167" spans="1:12" s="10" customFormat="1" ht="39" x14ac:dyDescent="0.3">
      <c r="A167" s="25"/>
      <c r="B167" s="25"/>
      <c r="C167" s="26"/>
      <c r="D167" s="25"/>
      <c r="E167" s="28">
        <f>E165+1</f>
        <v>75</v>
      </c>
      <c r="F167" s="29" t="s">
        <v>440</v>
      </c>
      <c r="G167" s="32">
        <v>4.3</v>
      </c>
      <c r="H167" s="27" t="str">
        <f>VLOOKUP(G167,SDGs2026!A11:C86,2,FALSE)</f>
        <v>4.3 มาตรการการเรียนรู้ตลอดชีวิต</v>
      </c>
      <c r="I167" s="25" t="s">
        <v>298</v>
      </c>
      <c r="J167" s="74">
        <v>20700</v>
      </c>
      <c r="K167" s="32" t="s">
        <v>139</v>
      </c>
      <c r="L167" s="57">
        <f t="shared" si="4"/>
        <v>20700</v>
      </c>
    </row>
    <row r="168" spans="1:12" s="10" customFormat="1" ht="9.75" customHeight="1" x14ac:dyDescent="0.3">
      <c r="A168" s="25"/>
      <c r="B168" s="25"/>
      <c r="C168" s="26"/>
      <c r="D168" s="25"/>
      <c r="E168" s="28"/>
      <c r="F168" s="29"/>
      <c r="G168" s="32"/>
      <c r="H168" s="27"/>
      <c r="I168" s="25"/>
      <c r="J168" s="74"/>
      <c r="K168" s="32"/>
      <c r="L168" s="57"/>
    </row>
    <row r="169" spans="1:12" s="10" customFormat="1" ht="58.5" x14ac:dyDescent="0.3">
      <c r="A169" s="25"/>
      <c r="B169" s="25"/>
      <c r="C169" s="26"/>
      <c r="D169" s="25"/>
      <c r="E169" s="80">
        <f>E167+1</f>
        <v>76</v>
      </c>
      <c r="F169" s="76" t="s">
        <v>443</v>
      </c>
      <c r="G169" s="77">
        <v>4.4000000000000004</v>
      </c>
      <c r="H169" s="78" t="str">
        <f>VLOOKUP(G169,SDGs2026!A12:C87,2,FALSE)</f>
        <v>4.4 สัดส่วนนักศึกษารุ่นแรก (First-generation students)</v>
      </c>
      <c r="I169" s="73" t="s">
        <v>298</v>
      </c>
      <c r="J169" s="74">
        <v>15600</v>
      </c>
      <c r="K169" s="77" t="s">
        <v>139</v>
      </c>
      <c r="L169" s="57">
        <f t="shared" ref="L169:L171" si="9">J169</f>
        <v>15600</v>
      </c>
    </row>
    <row r="170" spans="1:12" s="10" customFormat="1" ht="9.75" customHeight="1" x14ac:dyDescent="0.3">
      <c r="A170" s="25"/>
      <c r="B170" s="25"/>
      <c r="C170" s="26"/>
      <c r="D170" s="25"/>
      <c r="E170" s="80"/>
      <c r="F170" s="76"/>
      <c r="G170" s="77"/>
      <c r="H170" s="78"/>
      <c r="I170" s="73"/>
      <c r="J170" s="74"/>
      <c r="K170" s="77"/>
      <c r="L170" s="57"/>
    </row>
    <row r="171" spans="1:12" s="10" customFormat="1" ht="33.75" customHeight="1" x14ac:dyDescent="0.3">
      <c r="A171" s="25"/>
      <c r="B171" s="25"/>
      <c r="C171" s="26"/>
      <c r="D171" s="25"/>
      <c r="E171" s="390">
        <f>E169+1</f>
        <v>77</v>
      </c>
      <c r="F171" s="384" t="s">
        <v>444</v>
      </c>
      <c r="G171" s="77">
        <v>4.3</v>
      </c>
      <c r="H171" s="78" t="str">
        <f>VLOOKUP(G171,SDGs2026!A11:C86,2,FALSE)</f>
        <v>4.3 มาตรการการเรียนรู้ตลอดชีวิต</v>
      </c>
      <c r="I171" s="344" t="s">
        <v>298</v>
      </c>
      <c r="J171" s="382">
        <v>15200</v>
      </c>
      <c r="K171" s="334" t="s">
        <v>139</v>
      </c>
      <c r="L171" s="57">
        <f t="shared" si="9"/>
        <v>15200</v>
      </c>
    </row>
    <row r="172" spans="1:12" s="10" customFormat="1" ht="9.75" customHeight="1" x14ac:dyDescent="0.3">
      <c r="A172" s="25"/>
      <c r="B172" s="25"/>
      <c r="C172" s="26"/>
      <c r="D172" s="25"/>
      <c r="E172" s="390"/>
      <c r="F172" s="384"/>
      <c r="G172" s="77"/>
      <c r="H172" s="78"/>
      <c r="I172" s="344"/>
      <c r="J172" s="382"/>
      <c r="K172" s="334"/>
      <c r="L172" s="57"/>
    </row>
    <row r="173" spans="1:12" s="10" customFormat="1" ht="45.75" customHeight="1" x14ac:dyDescent="0.3">
      <c r="A173" s="25"/>
      <c r="B173" s="25"/>
      <c r="C173" s="26"/>
      <c r="D173" s="25"/>
      <c r="E173" s="390"/>
      <c r="F173" s="384"/>
      <c r="G173" s="77">
        <v>4.4000000000000004</v>
      </c>
      <c r="H173" s="78" t="str">
        <f>VLOOKUP(G173,SDGs2026!A12:C87,2,FALSE)</f>
        <v>4.4 สัดส่วนนักศึกษารุ่นแรก (First-generation students)</v>
      </c>
      <c r="I173" s="344"/>
      <c r="J173" s="382"/>
      <c r="K173" s="334"/>
      <c r="L173" s="57"/>
    </row>
    <row r="174" spans="1:12" s="10" customFormat="1" ht="9.75" customHeight="1" x14ac:dyDescent="0.3">
      <c r="A174" s="25"/>
      <c r="B174" s="25"/>
      <c r="C174" s="26"/>
      <c r="D174" s="25"/>
      <c r="E174" s="80"/>
      <c r="F174" s="76"/>
      <c r="G174" s="77"/>
      <c r="H174" s="78"/>
      <c r="I174" s="78"/>
      <c r="J174" s="74"/>
      <c r="K174" s="77"/>
      <c r="L174" s="57"/>
    </row>
    <row r="175" spans="1:12" s="10" customFormat="1" ht="34.5" customHeight="1" x14ac:dyDescent="0.3">
      <c r="A175" s="25"/>
      <c r="B175" s="25"/>
      <c r="C175" s="26"/>
      <c r="D175" s="25"/>
      <c r="E175" s="390">
        <f>E171+1</f>
        <v>78</v>
      </c>
      <c r="F175" s="384" t="s">
        <v>445</v>
      </c>
      <c r="G175" s="77">
        <v>4.3</v>
      </c>
      <c r="H175" s="78" t="str">
        <f>VLOOKUP(G175,SDGs2026!A1:C76,2,FALSE)</f>
        <v>4.3 มาตรการการเรียนรู้ตลอดชีวิต</v>
      </c>
      <c r="I175" s="344" t="s">
        <v>298</v>
      </c>
      <c r="J175" s="382">
        <v>11400</v>
      </c>
      <c r="K175" s="334" t="s">
        <v>139</v>
      </c>
      <c r="L175" s="57">
        <f t="shared" si="4"/>
        <v>11400</v>
      </c>
    </row>
    <row r="176" spans="1:12" s="10" customFormat="1" ht="9.75" customHeight="1" x14ac:dyDescent="0.3">
      <c r="A176" s="25"/>
      <c r="B176" s="25"/>
      <c r="C176" s="26"/>
      <c r="D176" s="25"/>
      <c r="E176" s="390"/>
      <c r="F176" s="384"/>
      <c r="G176" s="77"/>
      <c r="H176" s="78"/>
      <c r="I176" s="344"/>
      <c r="J176" s="382"/>
      <c r="K176" s="334"/>
      <c r="L176" s="57"/>
    </row>
    <row r="177" spans="1:13" s="10" customFormat="1" ht="46.5" customHeight="1" x14ac:dyDescent="0.3">
      <c r="A177" s="25"/>
      <c r="B177" s="25"/>
      <c r="C177" s="26"/>
      <c r="D177" s="25"/>
      <c r="E177" s="390"/>
      <c r="F177" s="384"/>
      <c r="G177" s="77">
        <v>4.4000000000000004</v>
      </c>
      <c r="H177" s="78" t="str">
        <f>VLOOKUP(G177,SDGs2026!A2:C77,2,FALSE)</f>
        <v>4.4 สัดส่วนนักศึกษารุ่นแรก (First-generation students)</v>
      </c>
      <c r="I177" s="344"/>
      <c r="J177" s="382"/>
      <c r="K177" s="334"/>
      <c r="L177" s="57"/>
    </row>
    <row r="178" spans="1:13" s="10" customFormat="1" ht="9.75" customHeight="1" x14ac:dyDescent="0.3">
      <c r="A178" s="25"/>
      <c r="B178" s="25"/>
      <c r="C178" s="26"/>
      <c r="D178" s="25"/>
      <c r="E178" s="80"/>
      <c r="F178" s="76"/>
      <c r="G178" s="77"/>
      <c r="H178" s="78"/>
      <c r="I178" s="78"/>
      <c r="J178" s="74"/>
      <c r="K178" s="77"/>
      <c r="L178" s="57"/>
    </row>
    <row r="179" spans="1:13" s="10" customFormat="1" ht="78" customHeight="1" x14ac:dyDescent="0.3">
      <c r="A179" s="33"/>
      <c r="B179" s="33"/>
      <c r="C179" s="41"/>
      <c r="D179" s="33"/>
      <c r="E179" s="81">
        <f>E175+1</f>
        <v>79</v>
      </c>
      <c r="F179" s="82" t="s">
        <v>446</v>
      </c>
      <c r="G179" s="83">
        <v>3.2</v>
      </c>
      <c r="H179" s="84" t="str">
        <f>VLOOKUP(G179,SDGs2026!A3:C78,2,FALSE)</f>
        <v>3.2 จำนวนบัณฑิตที่สำเร็จการศึกษาในสาขาวิชาชีพด้านสุขภาพ</v>
      </c>
      <c r="I179" s="85" t="s">
        <v>298</v>
      </c>
      <c r="J179" s="86">
        <v>60300</v>
      </c>
      <c r="K179" s="83" t="s">
        <v>139</v>
      </c>
      <c r="L179" s="57">
        <f t="shared" si="4"/>
        <v>60300</v>
      </c>
    </row>
    <row r="180" spans="1:13" s="10" customFormat="1" ht="53.25" customHeight="1" x14ac:dyDescent="0.3">
      <c r="A180" s="25"/>
      <c r="B180" s="25"/>
      <c r="C180" s="26"/>
      <c r="D180" s="25"/>
      <c r="E180" s="389">
        <f>E179+1</f>
        <v>80</v>
      </c>
      <c r="F180" s="383" t="s">
        <v>447</v>
      </c>
      <c r="G180" s="87">
        <v>3.2</v>
      </c>
      <c r="H180" s="88" t="str">
        <f>VLOOKUP(G180,SDGs2026!A4:C79,2,FALSE)</f>
        <v>3.2 จำนวนบัณฑิตที่สำเร็จการศึกษาในสาขาวิชาชีพด้านสุขภาพ</v>
      </c>
      <c r="I180" s="343" t="s">
        <v>298</v>
      </c>
      <c r="J180" s="381">
        <v>95100</v>
      </c>
      <c r="K180" s="335" t="s">
        <v>139</v>
      </c>
      <c r="L180" s="57">
        <f t="shared" si="4"/>
        <v>95100</v>
      </c>
    </row>
    <row r="181" spans="1:13" s="10" customFormat="1" ht="7.5" customHeight="1" x14ac:dyDescent="0.3">
      <c r="A181" s="25"/>
      <c r="B181" s="25"/>
      <c r="C181" s="26"/>
      <c r="D181" s="25"/>
      <c r="E181" s="390"/>
      <c r="F181" s="384"/>
      <c r="G181" s="77"/>
      <c r="H181" s="78"/>
      <c r="I181" s="344"/>
      <c r="J181" s="382"/>
      <c r="K181" s="334"/>
      <c r="L181" s="57"/>
    </row>
    <row r="182" spans="1:13" s="10" customFormat="1" ht="39" x14ac:dyDescent="0.3">
      <c r="A182" s="25"/>
      <c r="B182" s="25"/>
      <c r="C182" s="26"/>
      <c r="D182" s="25"/>
      <c r="E182" s="390"/>
      <c r="F182" s="384"/>
      <c r="G182" s="77">
        <v>3.3</v>
      </c>
      <c r="H182" s="78" t="str">
        <f>VLOOKUP(G182,SDGs2026!A5:C80,2,FALSE)</f>
        <v>3.3 ความร่วมมือและบริการด้านสุขภาพ</v>
      </c>
      <c r="I182" s="344"/>
      <c r="J182" s="382"/>
      <c r="K182" s="334"/>
      <c r="L182" s="57"/>
    </row>
    <row r="183" spans="1:13" s="10" customFormat="1" ht="7.5" customHeight="1" x14ac:dyDescent="0.3">
      <c r="A183" s="25"/>
      <c r="B183" s="25"/>
      <c r="C183" s="26"/>
      <c r="D183" s="25"/>
      <c r="E183" s="80"/>
      <c r="F183" s="76"/>
      <c r="G183" s="77"/>
      <c r="H183" s="78"/>
      <c r="I183" s="78"/>
      <c r="J183" s="74"/>
      <c r="K183" s="77"/>
      <c r="L183" s="57"/>
    </row>
    <row r="184" spans="1:13" s="10" customFormat="1" ht="58.5" x14ac:dyDescent="0.3">
      <c r="A184" s="25"/>
      <c r="B184" s="25"/>
      <c r="C184" s="26"/>
      <c r="D184" s="25"/>
      <c r="E184" s="390">
        <f>E180+1</f>
        <v>81</v>
      </c>
      <c r="F184" s="384" t="s">
        <v>448</v>
      </c>
      <c r="G184" s="77">
        <v>3.2</v>
      </c>
      <c r="H184" s="78" t="str">
        <f>VLOOKUP(G184,SDGs2026!A6:C81,2,FALSE)</f>
        <v>3.2 จำนวนบัณฑิตที่สำเร็จการศึกษาในสาขาวิชาชีพด้านสุขภาพ</v>
      </c>
      <c r="I184" s="344" t="s">
        <v>298</v>
      </c>
      <c r="J184" s="382">
        <v>65300</v>
      </c>
      <c r="K184" s="334" t="s">
        <v>139</v>
      </c>
      <c r="L184" s="57">
        <f t="shared" ref="L184:L227" si="10">J184</f>
        <v>65300</v>
      </c>
    </row>
    <row r="185" spans="1:13" s="10" customFormat="1" ht="7.5" customHeight="1" x14ac:dyDescent="0.3">
      <c r="A185" s="25"/>
      <c r="B185" s="25"/>
      <c r="C185" s="26"/>
      <c r="D185" s="25"/>
      <c r="E185" s="390"/>
      <c r="F185" s="384"/>
      <c r="G185" s="77"/>
      <c r="H185" s="78"/>
      <c r="I185" s="344"/>
      <c r="J185" s="382"/>
      <c r="K185" s="334"/>
      <c r="L185" s="57"/>
    </row>
    <row r="186" spans="1:13" s="10" customFormat="1" ht="46.5" customHeight="1" x14ac:dyDescent="0.3">
      <c r="A186" s="25"/>
      <c r="B186" s="25"/>
      <c r="C186" s="26"/>
      <c r="D186" s="25"/>
      <c r="E186" s="390"/>
      <c r="F186" s="384"/>
      <c r="G186" s="77">
        <v>3.3</v>
      </c>
      <c r="H186" s="78" t="str">
        <f>VLOOKUP(G186,SDGs2026!A7:C82,2,FALSE)</f>
        <v>3.3 ความร่วมมือและบริการด้านสุขภาพ</v>
      </c>
      <c r="I186" s="344"/>
      <c r="J186" s="382"/>
      <c r="K186" s="334"/>
      <c r="L186" s="57">
        <f t="shared" si="10"/>
        <v>0</v>
      </c>
    </row>
    <row r="187" spans="1:13" s="10" customFormat="1" ht="39" x14ac:dyDescent="0.3">
      <c r="A187" s="25"/>
      <c r="B187" s="25"/>
      <c r="C187" s="26"/>
      <c r="D187" s="25"/>
      <c r="E187" s="80">
        <f>E184+1</f>
        <v>82</v>
      </c>
      <c r="F187" s="76" t="s">
        <v>228</v>
      </c>
      <c r="G187" s="77" t="s">
        <v>140</v>
      </c>
      <c r="H187" s="77" t="s">
        <v>140</v>
      </c>
      <c r="I187" s="73" t="s">
        <v>229</v>
      </c>
      <c r="J187" s="74">
        <v>1500000</v>
      </c>
      <c r="K187" s="77" t="s">
        <v>139</v>
      </c>
      <c r="L187" s="57">
        <f t="shared" si="10"/>
        <v>1500000</v>
      </c>
    </row>
    <row r="188" spans="1:13" s="10" customFormat="1" ht="7.5" customHeight="1" x14ac:dyDescent="0.3">
      <c r="A188" s="25"/>
      <c r="B188" s="25"/>
      <c r="C188" s="26"/>
      <c r="D188" s="25"/>
      <c r="E188" s="80"/>
      <c r="F188" s="76"/>
      <c r="G188" s="77"/>
      <c r="H188" s="77"/>
      <c r="I188" s="73"/>
      <c r="J188" s="74"/>
      <c r="K188" s="77"/>
      <c r="L188" s="57"/>
    </row>
    <row r="189" spans="1:13" s="10" customFormat="1" ht="39" x14ac:dyDescent="0.3">
      <c r="A189" s="25"/>
      <c r="B189" s="25"/>
      <c r="C189" s="26"/>
      <c r="D189" s="25"/>
      <c r="E189" s="80">
        <f>E187+1</f>
        <v>83</v>
      </c>
      <c r="F189" s="76" t="s">
        <v>449</v>
      </c>
      <c r="G189" s="77" t="s">
        <v>140</v>
      </c>
      <c r="H189" s="77" t="s">
        <v>140</v>
      </c>
      <c r="I189" s="73" t="s">
        <v>229</v>
      </c>
      <c r="J189" s="74">
        <v>2117500</v>
      </c>
      <c r="K189" s="77" t="s">
        <v>139</v>
      </c>
      <c r="L189" s="57">
        <f t="shared" si="10"/>
        <v>2117500</v>
      </c>
    </row>
    <row r="190" spans="1:13" s="10" customFormat="1" ht="7.5" customHeight="1" x14ac:dyDescent="0.3">
      <c r="A190" s="25"/>
      <c r="B190" s="25"/>
      <c r="C190" s="26"/>
      <c r="D190" s="25"/>
      <c r="E190" s="80"/>
      <c r="F190" s="76"/>
      <c r="G190" s="77"/>
      <c r="H190" s="77"/>
      <c r="I190" s="73"/>
      <c r="J190" s="74"/>
      <c r="K190" s="77"/>
      <c r="L190" s="57"/>
    </row>
    <row r="191" spans="1:13" s="10" customFormat="1" ht="39" x14ac:dyDescent="0.3">
      <c r="A191" s="25"/>
      <c r="B191" s="25"/>
      <c r="C191" s="26"/>
      <c r="D191" s="25"/>
      <c r="E191" s="80">
        <f>E189+1</f>
        <v>84</v>
      </c>
      <c r="F191" s="76" t="s">
        <v>450</v>
      </c>
      <c r="G191" s="77">
        <v>4.3</v>
      </c>
      <c r="H191" s="78" t="str">
        <f>VLOOKUP(G191,SDGs2026!A2:C77,2,FALSE)</f>
        <v>4.3 มาตรการการเรียนรู้ตลอดชีวิต</v>
      </c>
      <c r="I191" s="73" t="s">
        <v>301</v>
      </c>
      <c r="J191" s="74">
        <v>302500</v>
      </c>
      <c r="K191" s="77" t="s">
        <v>461</v>
      </c>
      <c r="M191" s="57">
        <f>J191</f>
        <v>302500</v>
      </c>
    </row>
    <row r="192" spans="1:13" s="10" customFormat="1" ht="7.5" customHeight="1" x14ac:dyDescent="0.3">
      <c r="A192" s="25"/>
      <c r="B192" s="25"/>
      <c r="C192" s="26"/>
      <c r="D192" s="25"/>
      <c r="E192" s="80"/>
      <c r="F192" s="76"/>
      <c r="G192" s="77"/>
      <c r="H192" s="78"/>
      <c r="I192" s="73"/>
      <c r="J192" s="74"/>
      <c r="K192" s="77"/>
      <c r="M192" s="57"/>
    </row>
    <row r="193" spans="1:13" s="10" customFormat="1" ht="39" x14ac:dyDescent="0.3">
      <c r="A193" s="25"/>
      <c r="B193" s="25"/>
      <c r="C193" s="26"/>
      <c r="D193" s="25"/>
      <c r="E193" s="80">
        <f t="shared" ref="E193" si="11">E191+1</f>
        <v>85</v>
      </c>
      <c r="F193" s="76" t="s">
        <v>452</v>
      </c>
      <c r="G193" s="77">
        <v>4.3</v>
      </c>
      <c r="H193" s="78" t="str">
        <f>VLOOKUP(G193,SDGs2026!A3:C78,2,FALSE)</f>
        <v>4.3 มาตรการการเรียนรู้ตลอดชีวิต</v>
      </c>
      <c r="I193" s="73" t="s">
        <v>301</v>
      </c>
      <c r="J193" s="74">
        <v>983000</v>
      </c>
      <c r="K193" s="77" t="s">
        <v>461</v>
      </c>
      <c r="M193" s="57">
        <f>J193</f>
        <v>983000</v>
      </c>
    </row>
    <row r="194" spans="1:13" s="10" customFormat="1" ht="7.5" customHeight="1" x14ac:dyDescent="0.3">
      <c r="A194" s="25"/>
      <c r="B194" s="25"/>
      <c r="C194" s="26"/>
      <c r="D194" s="25"/>
      <c r="E194" s="80"/>
      <c r="F194" s="76"/>
      <c r="G194" s="77"/>
      <c r="H194" s="78"/>
      <c r="I194" s="73"/>
      <c r="J194" s="74"/>
      <c r="K194" s="77"/>
      <c r="M194" s="57"/>
    </row>
    <row r="195" spans="1:13" s="10" customFormat="1" ht="41.25" customHeight="1" x14ac:dyDescent="0.3">
      <c r="A195" s="25"/>
      <c r="B195" s="25"/>
      <c r="C195" s="26"/>
      <c r="D195" s="25"/>
      <c r="E195" s="363">
        <f>E193+1</f>
        <v>86</v>
      </c>
      <c r="F195" s="367" t="s">
        <v>453</v>
      </c>
      <c r="G195" s="32">
        <v>4.3</v>
      </c>
      <c r="H195" s="27" t="str">
        <f>VLOOKUP(G195,SDGs2026!A4:C79,2,FALSE)</f>
        <v>4.3 มาตรการการเรียนรู้ตลอดชีวิต</v>
      </c>
      <c r="I195" s="364" t="s">
        <v>298</v>
      </c>
      <c r="J195" s="386">
        <v>11609400</v>
      </c>
      <c r="K195" s="360" t="s">
        <v>461</v>
      </c>
      <c r="M195" s="57">
        <f>J195</f>
        <v>11609400</v>
      </c>
    </row>
    <row r="196" spans="1:13" s="10" customFormat="1" ht="7.5" customHeight="1" x14ac:dyDescent="0.3">
      <c r="A196" s="25"/>
      <c r="B196" s="25"/>
      <c r="C196" s="26"/>
      <c r="D196" s="25"/>
      <c r="E196" s="363"/>
      <c r="F196" s="367"/>
      <c r="G196" s="32"/>
      <c r="H196" s="27"/>
      <c r="I196" s="364"/>
      <c r="J196" s="386"/>
      <c r="K196" s="360"/>
      <c r="M196" s="57"/>
    </row>
    <row r="197" spans="1:13" s="10" customFormat="1" ht="41.25" customHeight="1" x14ac:dyDescent="0.3">
      <c r="A197" s="33"/>
      <c r="B197" s="33"/>
      <c r="C197" s="41"/>
      <c r="D197" s="33"/>
      <c r="E197" s="397"/>
      <c r="F197" s="387"/>
      <c r="G197" s="30">
        <v>4.4000000000000004</v>
      </c>
      <c r="H197" s="38" t="str">
        <f>VLOOKUP(G197,SDGs2026!A5:C80,2,FALSE)</f>
        <v>4.4 สัดส่วนนักศึกษารุ่นแรก (First-generation students)</v>
      </c>
      <c r="I197" s="366" t="s">
        <v>222</v>
      </c>
      <c r="J197" s="388"/>
      <c r="K197" s="385"/>
      <c r="L197" s="57"/>
    </row>
    <row r="198" spans="1:13" s="10" customFormat="1" ht="97.5" x14ac:dyDescent="0.3">
      <c r="A198" s="71"/>
      <c r="B198" s="71"/>
      <c r="C198" s="26"/>
      <c r="D198" s="25"/>
      <c r="E198" s="28">
        <f>E195+1</f>
        <v>87</v>
      </c>
      <c r="F198" s="29" t="s">
        <v>454</v>
      </c>
      <c r="G198" s="32">
        <v>8.4</v>
      </c>
      <c r="H198" s="27" t="str">
        <f>VLOOKUP(G198,SDGs2026!A5:C80,2,FALSE)</f>
        <v>8.4 สัดส่วนนักศึกษาที่เข้ารับการฝึกงาน</v>
      </c>
      <c r="I198" s="25" t="s">
        <v>295</v>
      </c>
      <c r="J198" s="31">
        <v>660000</v>
      </c>
      <c r="K198" s="32" t="s">
        <v>461</v>
      </c>
      <c r="M198" s="57">
        <f>J198</f>
        <v>660000</v>
      </c>
    </row>
    <row r="199" spans="1:13" s="47" customFormat="1" ht="58.5" customHeight="1" x14ac:dyDescent="0.3">
      <c r="A199" s="364" t="s">
        <v>79</v>
      </c>
      <c r="B199" s="360" t="s">
        <v>76</v>
      </c>
      <c r="C199" s="40"/>
      <c r="D199" s="25"/>
      <c r="E199" s="80">
        <f>E198+1</f>
        <v>88</v>
      </c>
      <c r="F199" s="76" t="s">
        <v>424</v>
      </c>
      <c r="G199" s="77">
        <v>4.3</v>
      </c>
      <c r="H199" s="78" t="str">
        <f>VLOOKUP(G199,SDGs2026!A6:C81,2,FALSE)</f>
        <v>4.3 มาตรการการเรียนรู้ตลอดชีวิต</v>
      </c>
      <c r="I199" s="73" t="s">
        <v>301</v>
      </c>
      <c r="J199" s="74">
        <v>17000</v>
      </c>
      <c r="K199" s="77" t="s">
        <v>139</v>
      </c>
      <c r="L199" s="57">
        <f t="shared" ref="L199:L200" si="12">J199</f>
        <v>17000</v>
      </c>
    </row>
    <row r="200" spans="1:13" s="47" customFormat="1" ht="47.25" customHeight="1" x14ac:dyDescent="0.3">
      <c r="A200" s="364"/>
      <c r="B200" s="360"/>
      <c r="C200" s="40"/>
      <c r="D200" s="25"/>
      <c r="E200" s="80">
        <f>E199+1</f>
        <v>89</v>
      </c>
      <c r="F200" s="76" t="s">
        <v>482</v>
      </c>
      <c r="G200" s="77">
        <v>4.3</v>
      </c>
      <c r="H200" s="78" t="str">
        <f>VLOOKUP(G200,SDGs2026!A7:C82,2,FALSE)</f>
        <v>4.3 มาตรการการเรียนรู้ตลอดชีวิต</v>
      </c>
      <c r="I200" s="73" t="s">
        <v>301</v>
      </c>
      <c r="J200" s="74">
        <v>9100</v>
      </c>
      <c r="K200" s="77" t="s">
        <v>139</v>
      </c>
      <c r="L200" s="57">
        <f t="shared" si="12"/>
        <v>9100</v>
      </c>
    </row>
    <row r="201" spans="1:13" s="47" customFormat="1" ht="97.5" customHeight="1" x14ac:dyDescent="0.3">
      <c r="A201" s="364" t="s">
        <v>80</v>
      </c>
      <c r="B201" s="360" t="s">
        <v>81</v>
      </c>
      <c r="C201" s="26"/>
      <c r="D201" s="25"/>
      <c r="E201" s="28">
        <f>E200+1</f>
        <v>90</v>
      </c>
      <c r="F201" s="46" t="s">
        <v>420</v>
      </c>
      <c r="G201" s="32">
        <v>4.2</v>
      </c>
      <c r="H201" s="27" t="str">
        <f>VLOOKUP(G201,SDGs2026!A1:C76,2,FALSE)</f>
        <v>4.2 สัดส่วนบัณฑิตที่มีคุณวุฒิการสอน</v>
      </c>
      <c r="I201" s="25" t="s">
        <v>227</v>
      </c>
      <c r="J201" s="31">
        <v>14685</v>
      </c>
      <c r="K201" s="32" t="s">
        <v>139</v>
      </c>
      <c r="L201" s="57">
        <f>J201</f>
        <v>14685</v>
      </c>
    </row>
    <row r="202" spans="1:13" s="47" customFormat="1" ht="7.5" customHeight="1" x14ac:dyDescent="0.3">
      <c r="A202" s="364"/>
      <c r="B202" s="360"/>
      <c r="C202" s="26"/>
      <c r="D202" s="25"/>
      <c r="E202" s="28"/>
      <c r="F202" s="46"/>
      <c r="G202" s="32"/>
      <c r="H202" s="27"/>
      <c r="I202" s="25"/>
      <c r="J202" s="31"/>
      <c r="K202" s="32"/>
      <c r="L202" s="57"/>
    </row>
    <row r="203" spans="1:13" s="47" customFormat="1" ht="77.25" customHeight="1" x14ac:dyDescent="0.3">
      <c r="A203" s="364"/>
      <c r="B203" s="360"/>
      <c r="C203" s="26"/>
      <c r="D203" s="25"/>
      <c r="E203" s="28">
        <f>E201+1</f>
        <v>91</v>
      </c>
      <c r="F203" s="29" t="s">
        <v>421</v>
      </c>
      <c r="G203" s="32">
        <v>4.2</v>
      </c>
      <c r="H203" s="27" t="str">
        <f>VLOOKUP(G203,SDGs2026!A2:C77,2,FALSE)</f>
        <v>4.2 สัดส่วนบัณฑิตที่มีคุณวุฒิการสอน</v>
      </c>
      <c r="I203" s="25" t="s">
        <v>227</v>
      </c>
      <c r="J203" s="31">
        <v>24320</v>
      </c>
      <c r="K203" s="32" t="s">
        <v>139</v>
      </c>
      <c r="L203" s="57">
        <f>J203</f>
        <v>24320</v>
      </c>
    </row>
    <row r="204" spans="1:13" s="47" customFormat="1" ht="113.25" customHeight="1" x14ac:dyDescent="0.3">
      <c r="A204" s="33"/>
      <c r="B204" s="30"/>
      <c r="C204" s="41"/>
      <c r="D204" s="33"/>
      <c r="E204" s="35">
        <f>E203+1</f>
        <v>92</v>
      </c>
      <c r="F204" s="36" t="s">
        <v>573</v>
      </c>
      <c r="G204" s="30">
        <v>4.2</v>
      </c>
      <c r="H204" s="38" t="str">
        <f>VLOOKUP(G204,SDGs2026!A3:C78,2,FALSE)</f>
        <v>4.2 สัดส่วนบัณฑิตที่มีคุณวุฒิการสอน</v>
      </c>
      <c r="I204" s="33" t="s">
        <v>227</v>
      </c>
      <c r="J204" s="39">
        <v>24150</v>
      </c>
      <c r="K204" s="30" t="s">
        <v>139</v>
      </c>
      <c r="L204" s="57">
        <f>J204</f>
        <v>24150</v>
      </c>
    </row>
    <row r="205" spans="1:13" s="47" customFormat="1" ht="58.5" x14ac:dyDescent="0.3">
      <c r="A205" s="25"/>
      <c r="B205" s="32"/>
      <c r="C205" s="26"/>
      <c r="D205" s="25"/>
      <c r="E205" s="28">
        <f>E204+1</f>
        <v>93</v>
      </c>
      <c r="F205" s="29" t="s">
        <v>423</v>
      </c>
      <c r="G205" s="32">
        <v>4.0999999999999996</v>
      </c>
      <c r="H205" s="78" t="str">
        <f>VLOOKUP(G205,SDGs2026!A4:C79,2,FALSE)</f>
        <v>4.1 การวิจัยเกี่ยวกับการศึกษาระดับปฐมวัยและการเรียนรู้ตลอดชีวิต</v>
      </c>
      <c r="I205" s="25" t="s">
        <v>227</v>
      </c>
      <c r="J205" s="31">
        <v>22710</v>
      </c>
      <c r="K205" s="32" t="s">
        <v>139</v>
      </c>
      <c r="L205" s="57">
        <f t="shared" ref="L205:L209" si="13">J205</f>
        <v>22710</v>
      </c>
    </row>
    <row r="206" spans="1:13" s="47" customFormat="1" ht="7.5" customHeight="1" x14ac:dyDescent="0.3">
      <c r="A206" s="25"/>
      <c r="B206" s="32"/>
      <c r="C206" s="26"/>
      <c r="D206" s="25"/>
      <c r="E206" s="28"/>
      <c r="F206" s="29"/>
      <c r="G206" s="32"/>
      <c r="H206" s="78"/>
      <c r="I206" s="25"/>
      <c r="J206" s="31"/>
      <c r="K206" s="32"/>
      <c r="L206" s="57"/>
    </row>
    <row r="207" spans="1:13" s="47" customFormat="1" ht="39" x14ac:dyDescent="0.3">
      <c r="A207" s="25"/>
      <c r="B207" s="32"/>
      <c r="C207" s="26"/>
      <c r="D207" s="25"/>
      <c r="E207" s="80">
        <f>E205+1</f>
        <v>94</v>
      </c>
      <c r="F207" s="76" t="s">
        <v>441</v>
      </c>
      <c r="G207" s="77">
        <v>4.3</v>
      </c>
      <c r="H207" s="78" t="str">
        <f>VLOOKUP(G207,SDGs2026!A5:C80,2,FALSE)</f>
        <v>4.3 มาตรการการเรียนรู้ตลอดชีวิต</v>
      </c>
      <c r="I207" s="73" t="s">
        <v>298</v>
      </c>
      <c r="J207" s="74">
        <v>8240</v>
      </c>
      <c r="K207" s="77" t="s">
        <v>139</v>
      </c>
      <c r="L207" s="57">
        <f t="shared" si="13"/>
        <v>8240</v>
      </c>
    </row>
    <row r="208" spans="1:13" s="47" customFormat="1" ht="7.5" customHeight="1" x14ac:dyDescent="0.3">
      <c r="A208" s="25"/>
      <c r="B208" s="32"/>
      <c r="C208" s="26"/>
      <c r="D208" s="25"/>
      <c r="E208" s="80"/>
      <c r="F208" s="76"/>
      <c r="G208" s="77"/>
      <c r="H208" s="78"/>
      <c r="I208" s="73"/>
      <c r="J208" s="74"/>
      <c r="K208" s="77"/>
      <c r="L208" s="57"/>
    </row>
    <row r="209" spans="1:13" s="47" customFormat="1" ht="58.5" x14ac:dyDescent="0.3">
      <c r="A209" s="25"/>
      <c r="B209" s="32"/>
      <c r="C209" s="26"/>
      <c r="D209" s="25"/>
      <c r="E209" s="80">
        <f>E207+1</f>
        <v>95</v>
      </c>
      <c r="F209" s="76" t="s">
        <v>442</v>
      </c>
      <c r="G209" s="77">
        <v>4.0999999999999996</v>
      </c>
      <c r="H209" s="78" t="str">
        <f>VLOOKUP(G209,SDGs2026!A6:C81,2,FALSE)</f>
        <v>4.1 การวิจัยเกี่ยวกับการศึกษาระดับปฐมวัยและการเรียนรู้ตลอดชีวิต</v>
      </c>
      <c r="I209" s="73" t="s">
        <v>298</v>
      </c>
      <c r="J209" s="74">
        <v>21920</v>
      </c>
      <c r="K209" s="77" t="s">
        <v>139</v>
      </c>
      <c r="L209" s="57">
        <f t="shared" si="13"/>
        <v>21920</v>
      </c>
    </row>
    <row r="210" spans="1:13" s="47" customFormat="1" ht="7.5" customHeight="1" x14ac:dyDescent="0.3">
      <c r="A210" s="25"/>
      <c r="B210" s="32"/>
      <c r="C210" s="26"/>
      <c r="D210" s="25"/>
      <c r="E210" s="80"/>
      <c r="F210" s="76"/>
      <c r="G210" s="77"/>
      <c r="H210" s="78"/>
      <c r="I210" s="73"/>
      <c r="J210" s="74"/>
      <c r="K210" s="77"/>
      <c r="L210" s="57"/>
    </row>
    <row r="211" spans="1:13" s="47" customFormat="1" ht="58.5" x14ac:dyDescent="0.3">
      <c r="A211" s="25"/>
      <c r="B211" s="32"/>
      <c r="C211" s="26"/>
      <c r="D211" s="25"/>
      <c r="E211" s="80">
        <f>E209+1</f>
        <v>96</v>
      </c>
      <c r="F211" s="76" t="s">
        <v>451</v>
      </c>
      <c r="G211" s="77">
        <v>4.3</v>
      </c>
      <c r="H211" s="78" t="str">
        <f>VLOOKUP(G211,SDGs2026!A7:C82,2,FALSE)</f>
        <v>4.3 มาตรการการเรียนรู้ตลอดชีวิต</v>
      </c>
      <c r="I211" s="73" t="s">
        <v>301</v>
      </c>
      <c r="J211" s="74">
        <v>1800000</v>
      </c>
      <c r="K211" s="77" t="s">
        <v>461</v>
      </c>
      <c r="L211" s="10"/>
      <c r="M211" s="57">
        <f>J211</f>
        <v>1800000</v>
      </c>
    </row>
    <row r="212" spans="1:13" s="47" customFormat="1" ht="7.5" customHeight="1" x14ac:dyDescent="0.3">
      <c r="A212" s="25"/>
      <c r="B212" s="32"/>
      <c r="C212" s="26"/>
      <c r="D212" s="25"/>
      <c r="E212" s="80"/>
      <c r="F212" s="76"/>
      <c r="G212" s="77"/>
      <c r="H212" s="78"/>
      <c r="I212" s="73"/>
      <c r="J212" s="74"/>
      <c r="K212" s="77"/>
      <c r="L212" s="10"/>
      <c r="M212" s="57"/>
    </row>
    <row r="213" spans="1:13" s="47" customFormat="1" ht="35.25" customHeight="1" x14ac:dyDescent="0.3">
      <c r="A213" s="364" t="s">
        <v>82</v>
      </c>
      <c r="B213" s="360" t="s">
        <v>76</v>
      </c>
      <c r="C213" s="368"/>
      <c r="D213" s="364" t="s">
        <v>123</v>
      </c>
      <c r="E213" s="28">
        <f>E211+1</f>
        <v>97</v>
      </c>
      <c r="F213" s="29" t="s">
        <v>455</v>
      </c>
      <c r="G213" s="32">
        <v>4.3</v>
      </c>
      <c r="H213" s="27" t="str">
        <f>VLOOKUP(G213,SDGs2026!A1:C76,2,FALSE)</f>
        <v>4.3 มาตรการการเรียนรู้ตลอดชีวิต</v>
      </c>
      <c r="I213" s="25" t="s">
        <v>301</v>
      </c>
      <c r="J213" s="31">
        <v>20000</v>
      </c>
      <c r="K213" s="32" t="s">
        <v>139</v>
      </c>
      <c r="L213" s="57">
        <f t="shared" si="10"/>
        <v>20000</v>
      </c>
    </row>
    <row r="214" spans="1:13" s="47" customFormat="1" ht="9.75" customHeight="1" x14ac:dyDescent="0.3">
      <c r="A214" s="364"/>
      <c r="B214" s="360"/>
      <c r="C214" s="368"/>
      <c r="D214" s="364"/>
      <c r="E214" s="28"/>
      <c r="F214" s="29"/>
      <c r="G214" s="32"/>
      <c r="H214" s="27"/>
      <c r="I214" s="25"/>
      <c r="J214" s="31"/>
      <c r="K214" s="32"/>
      <c r="L214" s="57"/>
    </row>
    <row r="215" spans="1:13" s="10" customFormat="1" ht="98.25" customHeight="1" x14ac:dyDescent="0.3">
      <c r="A215" s="364"/>
      <c r="B215" s="360"/>
      <c r="C215" s="368"/>
      <c r="D215" s="364"/>
      <c r="E215" s="28">
        <f t="shared" ref="E215" si="14">E213+1</f>
        <v>98</v>
      </c>
      <c r="F215" s="29" t="s">
        <v>456</v>
      </c>
      <c r="G215" s="32">
        <v>8.4</v>
      </c>
      <c r="H215" s="27" t="str">
        <f>VLOOKUP(G215,SDGs2026!A3:C78,2,FALSE)</f>
        <v>8.4 สัดส่วนนักศึกษาที่เข้ารับการฝึกงาน</v>
      </c>
      <c r="I215" s="25" t="s">
        <v>297</v>
      </c>
      <c r="J215" s="31">
        <v>442000</v>
      </c>
      <c r="K215" s="32" t="s">
        <v>139</v>
      </c>
      <c r="L215" s="57">
        <f t="shared" si="10"/>
        <v>442000</v>
      </c>
    </row>
    <row r="216" spans="1:13" s="10" customFormat="1" ht="9.75" customHeight="1" x14ac:dyDescent="0.3">
      <c r="A216" s="27"/>
      <c r="B216" s="32"/>
      <c r="C216" s="26"/>
      <c r="D216" s="27"/>
      <c r="E216" s="28"/>
      <c r="F216" s="29"/>
      <c r="G216" s="32"/>
      <c r="H216" s="27"/>
      <c r="I216" s="25"/>
      <c r="J216" s="31"/>
      <c r="K216" s="32"/>
      <c r="L216" s="57"/>
    </row>
    <row r="217" spans="1:13" s="47" customFormat="1" ht="18.75" customHeight="1" x14ac:dyDescent="0.3">
      <c r="A217" s="364" t="s">
        <v>83</v>
      </c>
      <c r="B217" s="32" t="s">
        <v>84</v>
      </c>
      <c r="C217" s="40"/>
      <c r="D217" s="364" t="s">
        <v>460</v>
      </c>
      <c r="E217" s="28"/>
      <c r="F217" s="46"/>
      <c r="G217" s="32"/>
      <c r="H217" s="27"/>
      <c r="I217" s="25"/>
      <c r="J217" s="31"/>
      <c r="K217" s="32"/>
      <c r="L217" s="57">
        <f t="shared" si="10"/>
        <v>0</v>
      </c>
    </row>
    <row r="218" spans="1:13" s="47" customFormat="1" x14ac:dyDescent="0.3">
      <c r="A218" s="364"/>
      <c r="B218" s="32"/>
      <c r="C218" s="40"/>
      <c r="D218" s="364"/>
      <c r="E218" s="28"/>
      <c r="F218" s="46"/>
      <c r="G218" s="32"/>
      <c r="H218" s="27"/>
      <c r="I218" s="25"/>
      <c r="J218" s="31"/>
      <c r="K218" s="32"/>
      <c r="L218" s="57">
        <f t="shared" si="10"/>
        <v>0</v>
      </c>
    </row>
    <row r="219" spans="1:13" s="47" customFormat="1" x14ac:dyDescent="0.3">
      <c r="A219" s="364"/>
      <c r="B219" s="32"/>
      <c r="C219" s="40"/>
      <c r="D219" s="364"/>
      <c r="E219" s="28"/>
      <c r="F219" s="46"/>
      <c r="G219" s="32"/>
      <c r="H219" s="27"/>
      <c r="I219" s="25"/>
      <c r="J219" s="31"/>
      <c r="K219" s="32"/>
      <c r="L219" s="57">
        <f t="shared" si="10"/>
        <v>0</v>
      </c>
    </row>
    <row r="220" spans="1:13" s="47" customFormat="1" x14ac:dyDescent="0.3">
      <c r="A220" s="25"/>
      <c r="B220" s="32"/>
      <c r="C220" s="40"/>
      <c r="D220" s="364"/>
      <c r="E220" s="28"/>
      <c r="F220" s="46"/>
      <c r="G220" s="32"/>
      <c r="H220" s="27"/>
      <c r="I220" s="25"/>
      <c r="J220" s="31"/>
      <c r="K220" s="32"/>
      <c r="L220" s="57">
        <f t="shared" si="10"/>
        <v>0</v>
      </c>
    </row>
    <row r="221" spans="1:13" s="47" customFormat="1" x14ac:dyDescent="0.3">
      <c r="A221" s="33"/>
      <c r="B221" s="30"/>
      <c r="C221" s="34"/>
      <c r="D221" s="366"/>
      <c r="E221" s="35"/>
      <c r="F221" s="49"/>
      <c r="G221" s="30"/>
      <c r="H221" s="38"/>
      <c r="I221" s="33"/>
      <c r="J221" s="39"/>
      <c r="K221" s="30"/>
      <c r="L221" s="57">
        <f t="shared" si="10"/>
        <v>0</v>
      </c>
    </row>
    <row r="222" spans="1:13" s="47" customFormat="1" ht="18.75" customHeight="1" x14ac:dyDescent="0.3">
      <c r="A222" s="364" t="s">
        <v>85</v>
      </c>
      <c r="B222" s="32" t="s">
        <v>86</v>
      </c>
      <c r="C222" s="40"/>
      <c r="D222" s="25"/>
      <c r="E222" s="28"/>
      <c r="F222" s="46"/>
      <c r="G222" s="32"/>
      <c r="H222" s="27"/>
      <c r="I222" s="25"/>
      <c r="J222" s="31"/>
      <c r="K222" s="32"/>
      <c r="L222" s="57">
        <f t="shared" si="10"/>
        <v>0</v>
      </c>
    </row>
    <row r="223" spans="1:13" s="47" customFormat="1" x14ac:dyDescent="0.3">
      <c r="A223" s="364"/>
      <c r="B223" s="32"/>
      <c r="C223" s="40"/>
      <c r="D223" s="25"/>
      <c r="E223" s="28"/>
      <c r="F223" s="46"/>
      <c r="G223" s="32"/>
      <c r="H223" s="27"/>
      <c r="I223" s="25"/>
      <c r="J223" s="31"/>
      <c r="K223" s="32"/>
      <c r="L223" s="57"/>
    </row>
    <row r="224" spans="1:13" s="47" customFormat="1" x14ac:dyDescent="0.3">
      <c r="A224" s="364"/>
      <c r="B224" s="32"/>
      <c r="C224" s="40"/>
      <c r="D224" s="25"/>
      <c r="E224" s="28"/>
      <c r="F224" s="46"/>
      <c r="G224" s="32"/>
      <c r="H224" s="27"/>
      <c r="I224" s="25"/>
      <c r="J224" s="31"/>
      <c r="K224" s="32"/>
      <c r="L224" s="57"/>
    </row>
    <row r="225" spans="1:13" s="47" customFormat="1" x14ac:dyDescent="0.3">
      <c r="A225" s="364"/>
      <c r="B225" s="32"/>
      <c r="C225" s="40"/>
      <c r="D225" s="25"/>
      <c r="E225" s="28"/>
      <c r="F225" s="46"/>
      <c r="G225" s="32"/>
      <c r="H225" s="27"/>
      <c r="I225" s="25"/>
      <c r="J225" s="31"/>
      <c r="K225" s="32"/>
      <c r="L225" s="57"/>
    </row>
    <row r="226" spans="1:13" s="47" customFormat="1" x14ac:dyDescent="0.3">
      <c r="A226" s="27"/>
      <c r="B226" s="32"/>
      <c r="C226" s="40"/>
      <c r="D226" s="25"/>
      <c r="E226" s="28"/>
      <c r="F226" s="46"/>
      <c r="G226" s="32"/>
      <c r="H226" s="27"/>
      <c r="I226" s="25"/>
      <c r="J226" s="31"/>
      <c r="K226" s="32"/>
      <c r="L226" s="57"/>
    </row>
    <row r="227" spans="1:13" s="47" customFormat="1" ht="18.75" customHeight="1" x14ac:dyDescent="0.3">
      <c r="A227" s="364" t="s">
        <v>87</v>
      </c>
      <c r="B227" s="32" t="s">
        <v>88</v>
      </c>
      <c r="C227" s="40"/>
      <c r="D227" s="25"/>
      <c r="E227" s="28"/>
      <c r="F227" s="46"/>
      <c r="G227" s="32"/>
      <c r="H227" s="27"/>
      <c r="I227" s="25"/>
      <c r="J227" s="31"/>
      <c r="K227" s="32"/>
      <c r="L227" s="57">
        <f t="shared" si="10"/>
        <v>0</v>
      </c>
    </row>
    <row r="228" spans="1:13" s="47" customFormat="1" x14ac:dyDescent="0.3">
      <c r="A228" s="364"/>
      <c r="B228" s="32"/>
      <c r="C228" s="40"/>
      <c r="D228" s="25"/>
      <c r="E228" s="28"/>
      <c r="F228" s="46"/>
      <c r="G228" s="32"/>
      <c r="H228" s="27"/>
      <c r="I228" s="25"/>
      <c r="J228" s="31"/>
      <c r="K228" s="32"/>
      <c r="L228" s="57"/>
    </row>
    <row r="229" spans="1:13" x14ac:dyDescent="0.5">
      <c r="A229" s="364"/>
      <c r="B229" s="32"/>
      <c r="C229" s="93"/>
      <c r="D229" s="94"/>
      <c r="E229" s="95"/>
      <c r="F229" s="96"/>
      <c r="G229" s="97"/>
      <c r="H229" s="94"/>
      <c r="I229" s="94"/>
      <c r="J229" s="98"/>
      <c r="K229" s="97"/>
    </row>
    <row r="230" spans="1:13" x14ac:dyDescent="0.5">
      <c r="A230" s="364"/>
      <c r="B230" s="32"/>
      <c r="C230" s="93"/>
      <c r="D230" s="94"/>
      <c r="E230" s="95"/>
      <c r="F230" s="96"/>
      <c r="G230" s="97"/>
      <c r="H230" s="94"/>
      <c r="I230" s="94"/>
      <c r="J230" s="98"/>
      <c r="K230" s="97"/>
    </row>
    <row r="231" spans="1:13" x14ac:dyDescent="0.5">
      <c r="A231" s="364"/>
      <c r="B231" s="32"/>
      <c r="C231" s="93"/>
      <c r="D231" s="94"/>
      <c r="E231" s="95"/>
      <c r="F231" s="96"/>
      <c r="G231" s="97"/>
      <c r="H231" s="94"/>
      <c r="I231" s="94"/>
      <c r="J231" s="98"/>
      <c r="K231" s="97"/>
    </row>
    <row r="232" spans="1:13" x14ac:dyDescent="0.5">
      <c r="A232" s="364"/>
      <c r="B232" s="32"/>
      <c r="C232" s="93"/>
      <c r="D232" s="94"/>
      <c r="E232" s="95"/>
      <c r="F232" s="96"/>
      <c r="G232" s="97"/>
      <c r="H232" s="94"/>
      <c r="I232" s="94"/>
      <c r="J232" s="98"/>
      <c r="K232" s="97"/>
    </row>
    <row r="233" spans="1:13" x14ac:dyDescent="0.5">
      <c r="A233" s="364"/>
      <c r="B233" s="32"/>
      <c r="C233" s="93"/>
      <c r="D233" s="94"/>
      <c r="E233" s="95"/>
      <c r="F233" s="96"/>
      <c r="G233" s="97"/>
      <c r="H233" s="94"/>
      <c r="I233" s="94"/>
      <c r="J233" s="98"/>
      <c r="K233" s="97"/>
    </row>
    <row r="234" spans="1:13" x14ac:dyDescent="0.5">
      <c r="A234" s="366"/>
      <c r="B234" s="30"/>
      <c r="C234" s="100"/>
      <c r="D234" s="101"/>
      <c r="E234" s="102"/>
      <c r="F234" s="103"/>
      <c r="G234" s="104"/>
      <c r="H234" s="101"/>
      <c r="I234" s="101"/>
      <c r="J234" s="105"/>
      <c r="K234" s="104"/>
    </row>
    <row r="235" spans="1:13" x14ac:dyDescent="0.5">
      <c r="A235" s="50">
        <f>COUNTA(A11:A234)</f>
        <v>9</v>
      </c>
      <c r="B235" s="50">
        <f>COUNTA(B11:B234)</f>
        <v>9</v>
      </c>
      <c r="C235" s="50">
        <f>COUNTA(C11:C234)</f>
        <v>2</v>
      </c>
      <c r="J235" s="54">
        <f>SUM(J11:J234)</f>
        <v>55424451</v>
      </c>
      <c r="L235" s="106">
        <f>SUM(L11:L234)</f>
        <v>13469551</v>
      </c>
      <c r="M235" s="106">
        <f>SUM(M11:M234)</f>
        <v>41954900</v>
      </c>
    </row>
  </sheetData>
  <mergeCells count="108">
    <mergeCell ref="A227:A234"/>
    <mergeCell ref="A217:A219"/>
    <mergeCell ref="D217:D221"/>
    <mergeCell ref="A222:A225"/>
    <mergeCell ref="K34:K36"/>
    <mergeCell ref="J34:J36"/>
    <mergeCell ref="F47:F48"/>
    <mergeCell ref="F53:F55"/>
    <mergeCell ref="B201:B203"/>
    <mergeCell ref="A201:A203"/>
    <mergeCell ref="A199:A200"/>
    <mergeCell ref="B199:B200"/>
    <mergeCell ref="E171:E173"/>
    <mergeCell ref="F171:F173"/>
    <mergeCell ref="I171:I173"/>
    <mergeCell ref="J171:J173"/>
    <mergeCell ref="K171:K173"/>
    <mergeCell ref="I111:I113"/>
    <mergeCell ref="K76:K78"/>
    <mergeCell ref="J76:J78"/>
    <mergeCell ref="I76:I78"/>
    <mergeCell ref="F76:F78"/>
    <mergeCell ref="K50:K52"/>
    <mergeCell ref="J50:J52"/>
    <mergeCell ref="K175:K177"/>
    <mergeCell ref="J175:J177"/>
    <mergeCell ref="K120:K121"/>
    <mergeCell ref="A1:K1"/>
    <mergeCell ref="A2:K2"/>
    <mergeCell ref="A4:B4"/>
    <mergeCell ref="C4:K4"/>
    <mergeCell ref="A5:B5"/>
    <mergeCell ref="C5:K5"/>
    <mergeCell ref="A6:B6"/>
    <mergeCell ref="C6:K6"/>
    <mergeCell ref="A8:K8"/>
    <mergeCell ref="A7:K7"/>
    <mergeCell ref="J120:J121"/>
    <mergeCell ref="J47:J48"/>
    <mergeCell ref="K47:K48"/>
    <mergeCell ref="K53:K55"/>
    <mergeCell ref="F50:F52"/>
    <mergeCell ref="I53:I55"/>
    <mergeCell ref="I50:I52"/>
    <mergeCell ref="I47:I48"/>
    <mergeCell ref="J53:J55"/>
    <mergeCell ref="E9:F9"/>
    <mergeCell ref="E175:E177"/>
    <mergeCell ref="A213:A215"/>
    <mergeCell ref="B213:B215"/>
    <mergeCell ref="J195:J197"/>
    <mergeCell ref="I195:I197"/>
    <mergeCell ref="F195:F197"/>
    <mergeCell ref="F184:F186"/>
    <mergeCell ref="I184:I186"/>
    <mergeCell ref="K184:K186"/>
    <mergeCell ref="J184:J186"/>
    <mergeCell ref="C213:C215"/>
    <mergeCell ref="D213:D215"/>
    <mergeCell ref="K195:K197"/>
    <mergeCell ref="E195:E197"/>
    <mergeCell ref="E184:E186"/>
    <mergeCell ref="A10:K10"/>
    <mergeCell ref="F34:F36"/>
    <mergeCell ref="C25:C29"/>
    <mergeCell ref="D131:D134"/>
    <mergeCell ref="K15:K17"/>
    <mergeCell ref="J15:J17"/>
    <mergeCell ref="I15:I17"/>
    <mergeCell ref="F15:F17"/>
    <mergeCell ref="D19:D23"/>
    <mergeCell ref="A11:A15"/>
    <mergeCell ref="I34:I36"/>
    <mergeCell ref="B131:B134"/>
    <mergeCell ref="A131:A134"/>
    <mergeCell ref="E111:E113"/>
    <mergeCell ref="E105:E107"/>
    <mergeCell ref="E120:E121"/>
    <mergeCell ref="E50:E52"/>
    <mergeCell ref="E47:E48"/>
    <mergeCell ref="E34:E36"/>
    <mergeCell ref="E15:E17"/>
    <mergeCell ref="E76:E78"/>
    <mergeCell ref="E53:E55"/>
    <mergeCell ref="K180:K182"/>
    <mergeCell ref="J180:J182"/>
    <mergeCell ref="I180:I182"/>
    <mergeCell ref="F180:F182"/>
    <mergeCell ref="I175:I177"/>
    <mergeCell ref="C11:C13"/>
    <mergeCell ref="A25:A27"/>
    <mergeCell ref="D25:D27"/>
    <mergeCell ref="D11:D13"/>
    <mergeCell ref="K102:K104"/>
    <mergeCell ref="K105:K107"/>
    <mergeCell ref="J105:J107"/>
    <mergeCell ref="K111:K113"/>
    <mergeCell ref="J111:J113"/>
    <mergeCell ref="F105:F107"/>
    <mergeCell ref="F102:F104"/>
    <mergeCell ref="F111:F113"/>
    <mergeCell ref="J102:J104"/>
    <mergeCell ref="I102:I104"/>
    <mergeCell ref="I105:I107"/>
    <mergeCell ref="I120:I121"/>
    <mergeCell ref="F120:F121"/>
    <mergeCell ref="F175:F177"/>
    <mergeCell ref="E180:E182"/>
  </mergeCells>
  <pageMargins left="0.27559055118110237" right="0.15748031496062992" top="0.39370078740157483" bottom="0.23622047244094491" header="0.19685039370078741" footer="0.19685039370078741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2FA86-367D-403E-8762-F660A1336A67}">
  <dimension ref="A1:T262"/>
  <sheetViews>
    <sheetView showGridLines="0" zoomScale="130" zoomScaleNormal="130" zoomScaleSheetLayoutView="130" workbookViewId="0">
      <pane ySplit="9" topLeftCell="A10" activePane="bottomLeft" state="frozen"/>
      <selection pane="bottomLeft" activeCell="H134" sqref="H134"/>
    </sheetView>
  </sheetViews>
  <sheetFormatPr defaultRowHeight="19.5" x14ac:dyDescent="0.45"/>
  <cols>
    <col min="1" max="1" width="18.5" style="50" customWidth="1"/>
    <col min="2" max="2" width="7.625" style="8" customWidth="1"/>
    <col min="3" max="3" width="15.625" style="51" bestFit="1" customWidth="1"/>
    <col min="4" max="4" width="20.375" style="52" bestFit="1" customWidth="1"/>
    <col min="5" max="5" width="3.125" style="53" customWidth="1"/>
    <col min="6" max="6" width="23.5" style="52" customWidth="1"/>
    <col min="7" max="7" width="3.625" style="53" hidden="1" customWidth="1"/>
    <col min="8" max="8" width="19.375" style="52" customWidth="1"/>
    <col min="9" max="9" width="12" style="52" bestFit="1" customWidth="1"/>
    <col min="10" max="10" width="10.375" style="121" bestFit="1" customWidth="1"/>
    <col min="11" max="11" width="8" style="8" bestFit="1" customWidth="1"/>
    <col min="12" max="12" width="13.125" style="52" hidden="1" customWidth="1"/>
    <col min="13" max="13" width="15" style="52" hidden="1" customWidth="1"/>
    <col min="14" max="14" width="3.875" style="52" customWidth="1"/>
    <col min="15" max="16384" width="9" style="52"/>
  </cols>
  <sheetData>
    <row r="1" spans="1:12" s="10" customFormat="1" ht="21.75" x14ac:dyDescent="0.3">
      <c r="A1" s="398" t="s">
        <v>31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</row>
    <row r="2" spans="1:12" s="10" customFormat="1" ht="24" x14ac:dyDescent="0.3">
      <c r="A2" s="399" t="s">
        <v>32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</row>
    <row r="3" spans="1:12" s="10" customFormat="1" ht="8.25" customHeight="1" x14ac:dyDescent="0.3">
      <c r="B3" s="8"/>
      <c r="C3" s="58"/>
      <c r="E3" s="8"/>
      <c r="G3" s="8"/>
      <c r="J3" s="59"/>
      <c r="K3" s="8"/>
    </row>
    <row r="4" spans="1:12" s="10" customFormat="1" ht="17.25" customHeight="1" x14ac:dyDescent="0.3">
      <c r="A4" s="372" t="s">
        <v>34</v>
      </c>
      <c r="B4" s="372"/>
      <c r="C4" s="373" t="s">
        <v>38</v>
      </c>
      <c r="D4" s="373"/>
      <c r="E4" s="373"/>
      <c r="F4" s="373"/>
      <c r="G4" s="373"/>
      <c r="H4" s="373"/>
      <c r="I4" s="373"/>
      <c r="J4" s="373"/>
      <c r="K4" s="373"/>
    </row>
    <row r="5" spans="1:12" s="10" customFormat="1" ht="17.25" customHeight="1" x14ac:dyDescent="0.3">
      <c r="A5" s="372" t="s">
        <v>35</v>
      </c>
      <c r="B5" s="372"/>
      <c r="C5" s="373" t="s">
        <v>56</v>
      </c>
      <c r="D5" s="373"/>
      <c r="E5" s="373"/>
      <c r="F5" s="373"/>
      <c r="G5" s="373"/>
      <c r="H5" s="373"/>
      <c r="I5" s="373"/>
      <c r="J5" s="373"/>
      <c r="K5" s="373"/>
    </row>
    <row r="6" spans="1:12" s="10" customFormat="1" ht="42" customHeight="1" x14ac:dyDescent="0.3">
      <c r="A6" s="374" t="s">
        <v>33</v>
      </c>
      <c r="B6" s="374"/>
      <c r="C6" s="373" t="s">
        <v>57</v>
      </c>
      <c r="D6" s="373"/>
      <c r="E6" s="373"/>
      <c r="F6" s="373"/>
      <c r="G6" s="373"/>
      <c r="H6" s="373"/>
      <c r="I6" s="373"/>
      <c r="J6" s="373"/>
      <c r="K6" s="373"/>
    </row>
    <row r="7" spans="1:12" s="232" customFormat="1" ht="17.45" customHeight="1" x14ac:dyDescent="0.3">
      <c r="A7" s="400" t="s">
        <v>373</v>
      </c>
      <c r="B7" s="400"/>
      <c r="C7" s="400"/>
      <c r="D7" s="400"/>
      <c r="E7" s="400"/>
      <c r="F7" s="400"/>
      <c r="G7" s="400"/>
      <c r="H7" s="400"/>
      <c r="I7" s="400"/>
      <c r="J7" s="400"/>
      <c r="K7" s="400"/>
    </row>
    <row r="8" spans="1:12" s="232" customFormat="1" x14ac:dyDescent="0.3">
      <c r="A8" s="379" t="s">
        <v>666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</row>
    <row r="9" spans="1:12" s="7" customFormat="1" ht="42" customHeight="1" x14ac:dyDescent="0.3">
      <c r="A9" s="107" t="s">
        <v>0</v>
      </c>
      <c r="B9" s="107" t="s">
        <v>1</v>
      </c>
      <c r="C9" s="108" t="s">
        <v>2</v>
      </c>
      <c r="D9" s="107" t="s">
        <v>7</v>
      </c>
      <c r="E9" s="408" t="s">
        <v>3</v>
      </c>
      <c r="F9" s="409"/>
      <c r="G9" s="109"/>
      <c r="H9" s="107" t="s">
        <v>55</v>
      </c>
      <c r="I9" s="107" t="s">
        <v>4</v>
      </c>
      <c r="J9" s="110" t="s">
        <v>5</v>
      </c>
      <c r="K9" s="111" t="s">
        <v>217</v>
      </c>
    </row>
    <row r="10" spans="1:12" s="7" customFormat="1" ht="23.25" customHeight="1" x14ac:dyDescent="0.3">
      <c r="A10" s="404" t="s">
        <v>89</v>
      </c>
      <c r="B10" s="405"/>
      <c r="C10" s="405"/>
      <c r="D10" s="405"/>
      <c r="E10" s="405"/>
      <c r="F10" s="405"/>
      <c r="G10" s="405"/>
      <c r="H10" s="405"/>
      <c r="I10" s="405"/>
      <c r="J10" s="405"/>
      <c r="K10" s="406"/>
    </row>
    <row r="11" spans="1:12" s="10" customFormat="1" ht="36" customHeight="1" x14ac:dyDescent="0.3">
      <c r="A11" s="365" t="s">
        <v>90</v>
      </c>
      <c r="B11" s="18" t="s">
        <v>91</v>
      </c>
      <c r="C11" s="369" t="s">
        <v>124</v>
      </c>
      <c r="D11" s="365" t="s">
        <v>494</v>
      </c>
      <c r="E11" s="21">
        <v>1</v>
      </c>
      <c r="F11" s="22" t="s">
        <v>464</v>
      </c>
      <c r="G11" s="18">
        <v>4.3</v>
      </c>
      <c r="H11" s="20" t="str">
        <f>VLOOKUP(G11,SDGs2026!A1:C76,2,FALSE)</f>
        <v>4.3 มาตรการการเรียนรู้ตลอดชีวิต</v>
      </c>
      <c r="I11" s="20" t="s">
        <v>42</v>
      </c>
      <c r="J11" s="23">
        <v>948800</v>
      </c>
      <c r="K11" s="18" t="s">
        <v>139</v>
      </c>
      <c r="L11" s="112">
        <f>J11</f>
        <v>948800</v>
      </c>
    </row>
    <row r="12" spans="1:12" s="10" customFormat="1" ht="9.75" customHeight="1" x14ac:dyDescent="0.3">
      <c r="A12" s="364"/>
      <c r="B12" s="32"/>
      <c r="C12" s="368"/>
      <c r="D12" s="364"/>
      <c r="E12" s="28"/>
      <c r="F12" s="29"/>
      <c r="G12" s="32"/>
      <c r="H12" s="27"/>
      <c r="I12" s="27"/>
      <c r="J12" s="31"/>
      <c r="K12" s="32"/>
      <c r="L12" s="112"/>
    </row>
    <row r="13" spans="1:12" s="10" customFormat="1" x14ac:dyDescent="0.3">
      <c r="A13" s="364"/>
      <c r="B13" s="25"/>
      <c r="C13" s="368"/>
      <c r="D13" s="364"/>
      <c r="E13" s="28">
        <v>2</v>
      </c>
      <c r="F13" s="29" t="s">
        <v>230</v>
      </c>
      <c r="G13" s="32" t="s">
        <v>140</v>
      </c>
      <c r="H13" s="32" t="s">
        <v>140</v>
      </c>
      <c r="I13" s="27" t="s">
        <v>299</v>
      </c>
      <c r="J13" s="31">
        <v>7835200</v>
      </c>
      <c r="K13" s="32" t="s">
        <v>139</v>
      </c>
      <c r="L13" s="112">
        <f>J13</f>
        <v>7835200</v>
      </c>
    </row>
    <row r="14" spans="1:12" s="10" customFormat="1" ht="9.75" customHeight="1" x14ac:dyDescent="0.3">
      <c r="A14" s="364"/>
      <c r="B14" s="25"/>
      <c r="C14" s="368"/>
      <c r="D14" s="364"/>
      <c r="E14" s="28"/>
      <c r="F14" s="29"/>
      <c r="G14" s="32"/>
      <c r="H14" s="32"/>
      <c r="I14" s="27"/>
      <c r="J14" s="31"/>
      <c r="K14" s="32"/>
      <c r="L14" s="112"/>
    </row>
    <row r="15" spans="1:12" s="10" customFormat="1" ht="19.5" customHeight="1" x14ac:dyDescent="0.3">
      <c r="A15" s="364"/>
      <c r="B15" s="25"/>
      <c r="C15" s="368"/>
      <c r="D15" s="364"/>
      <c r="E15" s="28">
        <v>3</v>
      </c>
      <c r="F15" s="46" t="s">
        <v>300</v>
      </c>
      <c r="G15" s="32">
        <v>4.3</v>
      </c>
      <c r="H15" s="27" t="str">
        <f>VLOOKUP(G15,SDGs2026!A3:C78,2,FALSE)</f>
        <v>4.3 มาตรการการเรียนรู้ตลอดชีวิต</v>
      </c>
      <c r="I15" s="364" t="s">
        <v>301</v>
      </c>
      <c r="J15" s="386">
        <v>364500</v>
      </c>
      <c r="K15" s="360" t="s">
        <v>139</v>
      </c>
      <c r="L15" s="112">
        <f t="shared" ref="L15:L133" si="0">J15</f>
        <v>364500</v>
      </c>
    </row>
    <row r="16" spans="1:12" s="10" customFormat="1" ht="9.75" customHeight="1" x14ac:dyDescent="0.3">
      <c r="A16" s="27"/>
      <c r="B16" s="25"/>
      <c r="C16" s="26"/>
      <c r="D16" s="27"/>
      <c r="E16" s="28"/>
      <c r="F16" s="46"/>
      <c r="G16" s="32"/>
      <c r="H16" s="27"/>
      <c r="I16" s="364"/>
      <c r="J16" s="386"/>
      <c r="K16" s="360"/>
      <c r="L16" s="112"/>
    </row>
    <row r="17" spans="1:12" s="10" customFormat="1" ht="39" x14ac:dyDescent="0.3">
      <c r="A17" s="25"/>
      <c r="B17" s="25"/>
      <c r="C17" s="40"/>
      <c r="D17" s="25"/>
      <c r="E17" s="28"/>
      <c r="F17" s="46"/>
      <c r="G17" s="32">
        <v>17.2</v>
      </c>
      <c r="H17" s="27" t="str">
        <f>VLOOKUP(G17,SDGs2026!A4:C79,2,FALSE)</f>
        <v>17.2 ความสัมพันธ์เพื่อสนับสนุนเป้าหมาย</v>
      </c>
      <c r="I17" s="364"/>
      <c r="J17" s="386"/>
      <c r="K17" s="360"/>
      <c r="L17" s="112"/>
    </row>
    <row r="18" spans="1:12" s="10" customFormat="1" ht="9.75" customHeight="1" x14ac:dyDescent="0.3">
      <c r="A18" s="25"/>
      <c r="B18" s="25"/>
      <c r="C18" s="40"/>
      <c r="D18" s="25"/>
      <c r="E18" s="28"/>
      <c r="F18" s="46"/>
      <c r="G18" s="32"/>
      <c r="H18" s="27"/>
      <c r="I18" s="27"/>
      <c r="J18" s="31"/>
      <c r="K18" s="32"/>
      <c r="L18" s="112"/>
    </row>
    <row r="19" spans="1:12" s="10" customFormat="1" ht="19.5" customHeight="1" x14ac:dyDescent="0.3">
      <c r="A19" s="25"/>
      <c r="B19" s="25"/>
      <c r="C19" s="40"/>
      <c r="D19" s="25"/>
      <c r="E19" s="28">
        <v>4</v>
      </c>
      <c r="F19" s="29" t="s">
        <v>302</v>
      </c>
      <c r="G19" s="32">
        <v>4.3</v>
      </c>
      <c r="H19" s="27" t="str">
        <f>VLOOKUP(G19,SDGs2026!A5:C80,2,FALSE)</f>
        <v>4.3 มาตรการการเรียนรู้ตลอดชีวิต</v>
      </c>
      <c r="I19" s="27" t="s">
        <v>301</v>
      </c>
      <c r="J19" s="31">
        <v>81000</v>
      </c>
      <c r="K19" s="32" t="s">
        <v>139</v>
      </c>
      <c r="L19" s="112">
        <f t="shared" si="0"/>
        <v>81000</v>
      </c>
    </row>
    <row r="20" spans="1:12" s="10" customFormat="1" ht="9.75" customHeight="1" x14ac:dyDescent="0.3">
      <c r="A20" s="25"/>
      <c r="B20" s="25"/>
      <c r="C20" s="40"/>
      <c r="D20" s="25"/>
      <c r="E20" s="28"/>
      <c r="F20" s="29"/>
      <c r="G20" s="32"/>
      <c r="H20" s="27"/>
      <c r="I20" s="27"/>
      <c r="J20" s="31"/>
      <c r="K20" s="32"/>
      <c r="L20" s="112"/>
    </row>
    <row r="21" spans="1:12" s="10" customFormat="1" ht="39" x14ac:dyDescent="0.3">
      <c r="A21" s="25"/>
      <c r="B21" s="25"/>
      <c r="C21" s="40"/>
      <c r="D21" s="25"/>
      <c r="E21" s="28">
        <v>5</v>
      </c>
      <c r="F21" s="29" t="s">
        <v>314</v>
      </c>
      <c r="G21" s="32">
        <v>4.3</v>
      </c>
      <c r="H21" s="27" t="str">
        <f>VLOOKUP(G21,SDGs2026!A6:C81,2,FALSE)</f>
        <v>4.3 มาตรการการเรียนรู้ตลอดชีวิต</v>
      </c>
      <c r="I21" s="27" t="s">
        <v>301</v>
      </c>
      <c r="J21" s="31">
        <v>22770</v>
      </c>
      <c r="K21" s="32" t="s">
        <v>139</v>
      </c>
      <c r="L21" s="112">
        <f>J21</f>
        <v>22770</v>
      </c>
    </row>
    <row r="22" spans="1:12" s="10" customFormat="1" ht="9.75" customHeight="1" x14ac:dyDescent="0.3">
      <c r="A22" s="25"/>
      <c r="B22" s="25"/>
      <c r="C22" s="40"/>
      <c r="D22" s="25"/>
      <c r="E22" s="28"/>
      <c r="F22" s="29"/>
      <c r="G22" s="32"/>
      <c r="H22" s="27"/>
      <c r="I22" s="27"/>
      <c r="J22" s="31"/>
      <c r="K22" s="32"/>
      <c r="L22" s="112"/>
    </row>
    <row r="23" spans="1:12" s="10" customFormat="1" ht="58.5" x14ac:dyDescent="0.3">
      <c r="A23" s="25"/>
      <c r="B23" s="25"/>
      <c r="C23" s="40"/>
      <c r="D23" s="25"/>
      <c r="E23" s="28">
        <v>6</v>
      </c>
      <c r="F23" s="29" t="s">
        <v>315</v>
      </c>
      <c r="G23" s="32">
        <v>12.2</v>
      </c>
      <c r="H23" s="27" t="str">
        <f>VLOOKUP(G23,SDGs2026!A7:C82,2,FALSE)</f>
        <v>12.2 มาตรการปฏิบัติการ</v>
      </c>
      <c r="I23" s="27" t="s">
        <v>298</v>
      </c>
      <c r="J23" s="31">
        <v>40540</v>
      </c>
      <c r="K23" s="32" t="s">
        <v>139</v>
      </c>
      <c r="L23" s="112">
        <f t="shared" si="0"/>
        <v>40540</v>
      </c>
    </row>
    <row r="24" spans="1:12" s="10" customFormat="1" ht="9.75" customHeight="1" x14ac:dyDescent="0.3">
      <c r="A24" s="25"/>
      <c r="B24" s="25"/>
      <c r="C24" s="40"/>
      <c r="D24" s="25"/>
      <c r="E24" s="28"/>
      <c r="F24" s="29"/>
      <c r="G24" s="32"/>
      <c r="H24" s="27"/>
      <c r="I24" s="27"/>
      <c r="J24" s="31"/>
      <c r="K24" s="32"/>
      <c r="L24" s="112"/>
    </row>
    <row r="25" spans="1:12" s="10" customFormat="1" ht="39" x14ac:dyDescent="0.3">
      <c r="A25" s="25"/>
      <c r="B25" s="25"/>
      <c r="C25" s="26"/>
      <c r="D25" s="27"/>
      <c r="E25" s="28">
        <v>7</v>
      </c>
      <c r="F25" s="29" t="s">
        <v>316</v>
      </c>
      <c r="G25" s="32">
        <v>4.4000000000000004</v>
      </c>
      <c r="H25" s="27" t="str">
        <f>VLOOKUP(G25,SDGs2026!A8:C83,2,FALSE)</f>
        <v>4.4 สัดส่วนนักศึกษารุ่นแรก (First-generation students)</v>
      </c>
      <c r="I25" s="27" t="s">
        <v>298</v>
      </c>
      <c r="J25" s="31">
        <v>10600</v>
      </c>
      <c r="K25" s="32" t="s">
        <v>139</v>
      </c>
      <c r="L25" s="112">
        <f t="shared" si="0"/>
        <v>10600</v>
      </c>
    </row>
    <row r="26" spans="1:12" s="10" customFormat="1" ht="9.75" customHeight="1" x14ac:dyDescent="0.3">
      <c r="A26" s="25"/>
      <c r="B26" s="25"/>
      <c r="C26" s="26"/>
      <c r="D26" s="27"/>
      <c r="E26" s="28"/>
      <c r="F26" s="29"/>
      <c r="G26" s="32"/>
      <c r="H26" s="27"/>
      <c r="I26" s="27"/>
      <c r="J26" s="31"/>
      <c r="K26" s="32"/>
      <c r="L26" s="112"/>
    </row>
    <row r="27" spans="1:12" s="10" customFormat="1" ht="19.5" customHeight="1" x14ac:dyDescent="0.3">
      <c r="A27" s="25"/>
      <c r="B27" s="25"/>
      <c r="C27" s="26"/>
      <c r="D27" s="27"/>
      <c r="E27" s="28">
        <v>8</v>
      </c>
      <c r="F27" s="29" t="s">
        <v>231</v>
      </c>
      <c r="G27" s="32">
        <v>4.3</v>
      </c>
      <c r="H27" s="27" t="str">
        <f>VLOOKUP(G27,SDGs2026!A9:C84,2,FALSE)</f>
        <v>4.3 มาตรการการเรียนรู้ตลอดชีวิต</v>
      </c>
      <c r="I27" s="27" t="s">
        <v>298</v>
      </c>
      <c r="J27" s="31">
        <v>7500</v>
      </c>
      <c r="K27" s="32" t="s">
        <v>139</v>
      </c>
      <c r="L27" s="112">
        <f t="shared" si="0"/>
        <v>7500</v>
      </c>
    </row>
    <row r="28" spans="1:12" s="10" customFormat="1" ht="7.5" customHeight="1" x14ac:dyDescent="0.3">
      <c r="A28" s="25"/>
      <c r="B28" s="25"/>
      <c r="C28" s="26"/>
      <c r="D28" s="27"/>
      <c r="E28" s="28"/>
      <c r="F28" s="29"/>
      <c r="G28" s="32"/>
      <c r="H28" s="27"/>
      <c r="I28" s="27"/>
      <c r="J28" s="31"/>
      <c r="K28" s="32"/>
      <c r="L28" s="112"/>
    </row>
    <row r="29" spans="1:12" s="10" customFormat="1" ht="39" x14ac:dyDescent="0.3">
      <c r="A29" s="25"/>
      <c r="B29" s="25"/>
      <c r="C29" s="26"/>
      <c r="D29" s="27"/>
      <c r="E29" s="28">
        <v>9</v>
      </c>
      <c r="F29" s="29" t="s">
        <v>317</v>
      </c>
      <c r="G29" s="32">
        <v>4.3</v>
      </c>
      <c r="H29" s="27" t="str">
        <f>VLOOKUP(G29,SDGs2026!A10:C85,2,FALSE)</f>
        <v>4.3 มาตรการการเรียนรู้ตลอดชีวิต</v>
      </c>
      <c r="I29" s="27" t="s">
        <v>298</v>
      </c>
      <c r="J29" s="31">
        <v>8300</v>
      </c>
      <c r="K29" s="32" t="s">
        <v>139</v>
      </c>
      <c r="L29" s="112">
        <f t="shared" si="0"/>
        <v>8300</v>
      </c>
    </row>
    <row r="30" spans="1:12" s="10" customFormat="1" ht="7.5" customHeight="1" x14ac:dyDescent="0.3">
      <c r="A30" s="25"/>
      <c r="B30" s="25"/>
      <c r="C30" s="26"/>
      <c r="D30" s="27"/>
      <c r="E30" s="28"/>
      <c r="F30" s="29"/>
      <c r="G30" s="32"/>
      <c r="H30" s="27"/>
      <c r="I30" s="27"/>
      <c r="J30" s="31"/>
      <c r="K30" s="32"/>
      <c r="L30" s="112"/>
    </row>
    <row r="31" spans="1:12" s="10" customFormat="1" ht="39" x14ac:dyDescent="0.3">
      <c r="A31" s="25"/>
      <c r="B31" s="25"/>
      <c r="C31" s="26"/>
      <c r="D31" s="27"/>
      <c r="E31" s="113">
        <v>10</v>
      </c>
      <c r="F31" s="46" t="s">
        <v>318</v>
      </c>
      <c r="G31" s="32">
        <v>4.3</v>
      </c>
      <c r="H31" s="27" t="str">
        <f>VLOOKUP(G31,SDGs2026!A11:C86,2,FALSE)</f>
        <v>4.3 มาตรการการเรียนรู้ตลอดชีวิต</v>
      </c>
      <c r="I31" s="364" t="s">
        <v>298</v>
      </c>
      <c r="J31" s="386">
        <v>100000</v>
      </c>
      <c r="K31" s="360" t="s">
        <v>139</v>
      </c>
      <c r="L31" s="112">
        <f t="shared" si="0"/>
        <v>100000</v>
      </c>
    </row>
    <row r="32" spans="1:12" s="10" customFormat="1" ht="39" x14ac:dyDescent="0.3">
      <c r="A32" s="25"/>
      <c r="B32" s="25"/>
      <c r="C32" s="26"/>
      <c r="D32" s="27"/>
      <c r="E32" s="113"/>
      <c r="F32" s="46"/>
      <c r="G32" s="32">
        <v>4.4000000000000004</v>
      </c>
      <c r="H32" s="27" t="str">
        <f>VLOOKUP(G32,SDGs2026!A12:C87,2,FALSE)</f>
        <v>4.4 สัดส่วนนักศึกษารุ่นแรก (First-generation students)</v>
      </c>
      <c r="I32" s="364"/>
      <c r="J32" s="386"/>
      <c r="K32" s="360"/>
      <c r="L32" s="112">
        <f t="shared" si="0"/>
        <v>0</v>
      </c>
    </row>
    <row r="33" spans="1:12" s="10" customFormat="1" ht="7.5" customHeight="1" x14ac:dyDescent="0.3">
      <c r="A33" s="25"/>
      <c r="B33" s="25"/>
      <c r="C33" s="26"/>
      <c r="D33" s="27"/>
      <c r="E33" s="113"/>
      <c r="F33" s="46"/>
      <c r="G33" s="32"/>
      <c r="H33" s="27"/>
      <c r="I33" s="27"/>
      <c r="J33" s="31"/>
      <c r="K33" s="32"/>
      <c r="L33" s="112"/>
    </row>
    <row r="34" spans="1:12" s="10" customFormat="1" ht="39" x14ac:dyDescent="0.3">
      <c r="A34" s="25"/>
      <c r="B34" s="25"/>
      <c r="C34" s="26"/>
      <c r="D34" s="27"/>
      <c r="E34" s="363">
        <v>11</v>
      </c>
      <c r="F34" s="367" t="s">
        <v>319</v>
      </c>
      <c r="G34" s="32">
        <v>1.4</v>
      </c>
      <c r="H34" s="27" t="str">
        <f>VLOOKUP(G34,SDGs2026!A1:C76,2,FALSE)</f>
        <v>1.4 โครงการต่อต้านความยากจนในชุมชน</v>
      </c>
      <c r="I34" s="364" t="s">
        <v>298</v>
      </c>
      <c r="J34" s="386">
        <v>206400</v>
      </c>
      <c r="K34" s="360" t="s">
        <v>139</v>
      </c>
      <c r="L34" s="112">
        <f t="shared" si="0"/>
        <v>206400</v>
      </c>
    </row>
    <row r="35" spans="1:12" s="10" customFormat="1" ht="7.5" customHeight="1" x14ac:dyDescent="0.3">
      <c r="A35" s="25"/>
      <c r="B35" s="25"/>
      <c r="C35" s="26"/>
      <c r="D35" s="27"/>
      <c r="E35" s="363"/>
      <c r="F35" s="367"/>
      <c r="G35" s="32"/>
      <c r="H35" s="27"/>
      <c r="I35" s="364"/>
      <c r="J35" s="386"/>
      <c r="K35" s="360"/>
      <c r="L35" s="112"/>
    </row>
    <row r="36" spans="1:12" s="10" customFormat="1" x14ac:dyDescent="0.3">
      <c r="A36" s="25"/>
      <c r="B36" s="25"/>
      <c r="C36" s="26"/>
      <c r="D36" s="27"/>
      <c r="E36" s="363"/>
      <c r="F36" s="367"/>
      <c r="G36" s="32">
        <v>17.399999999999999</v>
      </c>
      <c r="H36" s="27" t="str">
        <f>VLOOKUP(G36,SDGs2026!A14:C89,2,FALSE)</f>
        <v>17.4 การศึกษาเพื่อ SDGs</v>
      </c>
      <c r="I36" s="364"/>
      <c r="J36" s="386"/>
      <c r="K36" s="360"/>
      <c r="L36" s="112"/>
    </row>
    <row r="37" spans="1:12" s="10" customFormat="1" ht="7.5" customHeight="1" x14ac:dyDescent="0.3">
      <c r="A37" s="25"/>
      <c r="B37" s="25"/>
      <c r="C37" s="26"/>
      <c r="D37" s="27"/>
      <c r="E37" s="28"/>
      <c r="F37" s="29"/>
      <c r="G37" s="32"/>
      <c r="H37" s="27"/>
      <c r="I37" s="27"/>
      <c r="J37" s="31"/>
      <c r="K37" s="32"/>
      <c r="L37" s="112"/>
    </row>
    <row r="38" spans="1:12" s="10" customFormat="1" ht="39" x14ac:dyDescent="0.3">
      <c r="A38" s="25"/>
      <c r="B38" s="25"/>
      <c r="C38" s="26"/>
      <c r="D38" s="27"/>
      <c r="E38" s="28">
        <v>12</v>
      </c>
      <c r="F38" s="29" t="s">
        <v>320</v>
      </c>
      <c r="G38" s="32">
        <v>4.3</v>
      </c>
      <c r="H38" s="27" t="str">
        <f>VLOOKUP(G38,SDGs2026!A15:C90,2,FALSE)</f>
        <v>4.3 มาตรการการเรียนรู้ตลอดชีวิต</v>
      </c>
      <c r="I38" s="27" t="s">
        <v>234</v>
      </c>
      <c r="J38" s="31">
        <v>70000</v>
      </c>
      <c r="K38" s="32" t="s">
        <v>139</v>
      </c>
      <c r="L38" s="112">
        <f t="shared" si="0"/>
        <v>70000</v>
      </c>
    </row>
    <row r="39" spans="1:12" s="10" customFormat="1" ht="7.5" customHeight="1" x14ac:dyDescent="0.3">
      <c r="A39" s="25"/>
      <c r="B39" s="25"/>
      <c r="C39" s="26"/>
      <c r="D39" s="27"/>
      <c r="E39" s="28"/>
      <c r="F39" s="29"/>
      <c r="G39" s="32"/>
      <c r="H39" s="27"/>
      <c r="I39" s="27"/>
      <c r="J39" s="31"/>
      <c r="K39" s="32"/>
      <c r="L39" s="112"/>
    </row>
    <row r="40" spans="1:12" s="10" customFormat="1" ht="39" x14ac:dyDescent="0.3">
      <c r="A40" s="25"/>
      <c r="B40" s="25"/>
      <c r="C40" s="26"/>
      <c r="D40" s="27"/>
      <c r="E40" s="28">
        <v>13</v>
      </c>
      <c r="F40" s="29" t="s">
        <v>232</v>
      </c>
      <c r="G40" s="32">
        <v>4.3</v>
      </c>
      <c r="H40" s="27" t="str">
        <f>VLOOKUP(G40,SDGs2026!A1:C76,2,FALSE)</f>
        <v>4.3 มาตรการการเรียนรู้ตลอดชีวิต</v>
      </c>
      <c r="I40" s="27" t="s">
        <v>234</v>
      </c>
      <c r="J40" s="31">
        <v>198120</v>
      </c>
      <c r="K40" s="32" t="s">
        <v>139</v>
      </c>
      <c r="L40" s="112">
        <f t="shared" si="0"/>
        <v>198120</v>
      </c>
    </row>
    <row r="41" spans="1:12" s="10" customFormat="1" ht="7.5" customHeight="1" x14ac:dyDescent="0.3">
      <c r="A41" s="25"/>
      <c r="B41" s="25"/>
      <c r="C41" s="26"/>
      <c r="D41" s="27"/>
      <c r="E41" s="28"/>
      <c r="F41" s="29"/>
      <c r="G41" s="32"/>
      <c r="H41" s="27"/>
      <c r="I41" s="27"/>
      <c r="J41" s="31"/>
      <c r="K41" s="32"/>
      <c r="L41" s="112"/>
    </row>
    <row r="42" spans="1:12" s="10" customFormat="1" ht="39" x14ac:dyDescent="0.3">
      <c r="A42" s="25"/>
      <c r="B42" s="25"/>
      <c r="C42" s="26"/>
      <c r="D42" s="27"/>
      <c r="E42" s="28">
        <v>14</v>
      </c>
      <c r="F42" s="29" t="s">
        <v>321</v>
      </c>
      <c r="G42" s="32">
        <v>4.3</v>
      </c>
      <c r="H42" s="27" t="str">
        <f>VLOOKUP(G42,SDGs2026!A2:C77,2,FALSE)</f>
        <v>4.3 มาตรการการเรียนรู้ตลอดชีวิต</v>
      </c>
      <c r="I42" s="27" t="s">
        <v>234</v>
      </c>
      <c r="J42" s="31">
        <v>200000</v>
      </c>
      <c r="K42" s="32" t="s">
        <v>139</v>
      </c>
      <c r="L42" s="112">
        <f t="shared" si="0"/>
        <v>200000</v>
      </c>
    </row>
    <row r="43" spans="1:12" s="10" customFormat="1" ht="7.5" customHeight="1" x14ac:dyDescent="0.3">
      <c r="A43" s="25"/>
      <c r="B43" s="25"/>
      <c r="C43" s="26"/>
      <c r="D43" s="27"/>
      <c r="E43" s="28"/>
      <c r="F43" s="29"/>
      <c r="G43" s="32"/>
      <c r="H43" s="27"/>
      <c r="I43" s="27"/>
      <c r="J43" s="31"/>
      <c r="K43" s="32"/>
      <c r="L43" s="112"/>
    </row>
    <row r="44" spans="1:12" s="10" customFormat="1" ht="39" x14ac:dyDescent="0.3">
      <c r="A44" s="25"/>
      <c r="B44" s="25"/>
      <c r="C44" s="26"/>
      <c r="D44" s="27"/>
      <c r="E44" s="28">
        <v>15</v>
      </c>
      <c r="F44" s="29" t="s">
        <v>322</v>
      </c>
      <c r="G44" s="32">
        <v>4.4000000000000004</v>
      </c>
      <c r="H44" s="27" t="str">
        <f>VLOOKUP(G44,SDGs2026!A3:C78,2,FALSE)</f>
        <v>4.4 สัดส่วนนักศึกษารุ่นแรก (First-generation students)</v>
      </c>
      <c r="I44" s="27" t="s">
        <v>223</v>
      </c>
      <c r="J44" s="31">
        <v>50870</v>
      </c>
      <c r="K44" s="32" t="s">
        <v>139</v>
      </c>
      <c r="L44" s="112">
        <f t="shared" si="0"/>
        <v>50870</v>
      </c>
    </row>
    <row r="45" spans="1:12" s="10" customFormat="1" ht="7.5" customHeight="1" x14ac:dyDescent="0.3">
      <c r="A45" s="25"/>
      <c r="B45" s="25"/>
      <c r="C45" s="26"/>
      <c r="D45" s="27"/>
      <c r="E45" s="28"/>
      <c r="F45" s="29"/>
      <c r="G45" s="32"/>
      <c r="H45" s="27"/>
      <c r="I45" s="27"/>
      <c r="J45" s="31"/>
      <c r="K45" s="32"/>
      <c r="L45" s="112"/>
    </row>
    <row r="46" spans="1:12" s="10" customFormat="1" ht="39" x14ac:dyDescent="0.3">
      <c r="A46" s="25"/>
      <c r="B46" s="25"/>
      <c r="C46" s="26"/>
      <c r="D46" s="27"/>
      <c r="E46" s="28">
        <v>16</v>
      </c>
      <c r="F46" s="29" t="s">
        <v>323</v>
      </c>
      <c r="G46" s="32" t="s">
        <v>140</v>
      </c>
      <c r="H46" s="32" t="s">
        <v>140</v>
      </c>
      <c r="I46" s="27" t="s">
        <v>223</v>
      </c>
      <c r="J46" s="31">
        <v>219490</v>
      </c>
      <c r="K46" s="32" t="s">
        <v>139</v>
      </c>
      <c r="L46" s="112">
        <f t="shared" si="0"/>
        <v>219490</v>
      </c>
    </row>
    <row r="47" spans="1:12" s="10" customFormat="1" ht="7.5" customHeight="1" x14ac:dyDescent="0.3">
      <c r="A47" s="25"/>
      <c r="B47" s="25"/>
      <c r="C47" s="26"/>
      <c r="D47" s="27"/>
      <c r="E47" s="28"/>
      <c r="F47" s="29"/>
      <c r="G47" s="32"/>
      <c r="H47" s="32"/>
      <c r="I47" s="27"/>
      <c r="J47" s="31"/>
      <c r="K47" s="32"/>
      <c r="L47" s="112"/>
    </row>
    <row r="48" spans="1:12" s="10" customFormat="1" ht="33.75" customHeight="1" x14ac:dyDescent="0.3">
      <c r="A48" s="25"/>
      <c r="B48" s="25"/>
      <c r="C48" s="26"/>
      <c r="D48" s="27"/>
      <c r="E48" s="113">
        <v>17</v>
      </c>
      <c r="F48" s="46" t="s">
        <v>304</v>
      </c>
      <c r="G48" s="32">
        <v>4.3</v>
      </c>
      <c r="H48" s="27" t="str">
        <f>VLOOKUP(G48,SDGs2026!A5:C80,2,FALSE)</f>
        <v>4.3 มาตรการการเรียนรู้ตลอดชีวิต</v>
      </c>
      <c r="I48" s="364" t="s">
        <v>305</v>
      </c>
      <c r="J48" s="386">
        <v>100000</v>
      </c>
      <c r="K48" s="360" t="s">
        <v>139</v>
      </c>
      <c r="L48" s="112">
        <f t="shared" si="0"/>
        <v>100000</v>
      </c>
    </row>
    <row r="49" spans="1:20" s="10" customFormat="1" ht="39" x14ac:dyDescent="0.3">
      <c r="A49" s="33"/>
      <c r="B49" s="33"/>
      <c r="C49" s="41"/>
      <c r="D49" s="38"/>
      <c r="E49" s="122"/>
      <c r="F49" s="49"/>
      <c r="G49" s="30">
        <v>11.2</v>
      </c>
      <c r="H49" s="38" t="str">
        <f>VLOOKUP(G49,SDGs2026!A21:C96,2,FALSE)</f>
        <v>11.2 การสนับสนุนศิลปะและมรดก</v>
      </c>
      <c r="I49" s="366"/>
      <c r="J49" s="388"/>
      <c r="K49" s="385"/>
      <c r="L49" s="112"/>
    </row>
    <row r="50" spans="1:20" s="10" customFormat="1" ht="39" x14ac:dyDescent="0.3">
      <c r="A50" s="25"/>
      <c r="B50" s="25"/>
      <c r="C50" s="26"/>
      <c r="D50" s="27"/>
      <c r="E50" s="28">
        <v>18</v>
      </c>
      <c r="F50" s="29" t="s">
        <v>324</v>
      </c>
      <c r="G50" s="32">
        <v>4.3</v>
      </c>
      <c r="H50" s="27" t="str">
        <f>VLOOKUP(G50,SDGs2026!A7:C82,2,FALSE)</f>
        <v>4.3 มาตรการการเรียนรู้ตลอดชีวิต</v>
      </c>
      <c r="I50" s="27" t="s">
        <v>305</v>
      </c>
      <c r="J50" s="31">
        <v>50000</v>
      </c>
      <c r="K50" s="32" t="s">
        <v>139</v>
      </c>
      <c r="L50" s="112">
        <f t="shared" si="0"/>
        <v>50000</v>
      </c>
    </row>
    <row r="51" spans="1:20" s="10" customFormat="1" x14ac:dyDescent="0.3">
      <c r="A51" s="25"/>
      <c r="B51" s="25"/>
      <c r="C51" s="26"/>
      <c r="D51" s="27"/>
      <c r="E51" s="28"/>
      <c r="F51" s="29"/>
      <c r="G51" s="32"/>
      <c r="H51" s="27"/>
      <c r="I51" s="27"/>
      <c r="J51" s="31"/>
      <c r="K51" s="32"/>
      <c r="L51" s="112"/>
    </row>
    <row r="52" spans="1:20" s="10" customFormat="1" ht="39" x14ac:dyDescent="0.3">
      <c r="A52" s="25"/>
      <c r="B52" s="25"/>
      <c r="C52" s="26"/>
      <c r="D52" s="27"/>
      <c r="E52" s="28">
        <v>19</v>
      </c>
      <c r="F52" s="29" t="s">
        <v>325</v>
      </c>
      <c r="G52" s="32" t="s">
        <v>140</v>
      </c>
      <c r="H52" s="32" t="s">
        <v>140</v>
      </c>
      <c r="I52" s="27" t="s">
        <v>307</v>
      </c>
      <c r="J52" s="31">
        <v>60000</v>
      </c>
      <c r="K52" s="32" t="s">
        <v>139</v>
      </c>
      <c r="L52" s="112">
        <f t="shared" si="0"/>
        <v>60000</v>
      </c>
    </row>
    <row r="53" spans="1:20" s="10" customFormat="1" x14ac:dyDescent="0.3">
      <c r="A53" s="25"/>
      <c r="B53" s="25"/>
      <c r="C53" s="26"/>
      <c r="D53" s="27"/>
      <c r="E53" s="28"/>
      <c r="F53" s="29"/>
      <c r="G53" s="32"/>
      <c r="H53" s="32"/>
      <c r="I53" s="27"/>
      <c r="J53" s="31"/>
      <c r="K53" s="32"/>
      <c r="L53" s="112"/>
    </row>
    <row r="54" spans="1:20" s="10" customFormat="1" x14ac:dyDescent="0.3">
      <c r="A54" s="25"/>
      <c r="B54" s="25"/>
      <c r="C54" s="26"/>
      <c r="D54" s="27"/>
      <c r="E54" s="28">
        <v>20</v>
      </c>
      <c r="F54" s="29" t="s">
        <v>233</v>
      </c>
      <c r="G54" s="32" t="s">
        <v>140</v>
      </c>
      <c r="H54" s="32" t="s">
        <v>140</v>
      </c>
      <c r="I54" s="27" t="s">
        <v>307</v>
      </c>
      <c r="J54" s="31">
        <v>374400</v>
      </c>
      <c r="K54" s="32" t="s">
        <v>139</v>
      </c>
      <c r="L54" s="112">
        <f t="shared" si="0"/>
        <v>374400</v>
      </c>
    </row>
    <row r="55" spans="1:20" s="10" customFormat="1" x14ac:dyDescent="0.3">
      <c r="A55" s="25"/>
      <c r="B55" s="25"/>
      <c r="C55" s="26"/>
      <c r="D55" s="27"/>
      <c r="E55" s="28"/>
      <c r="F55" s="29"/>
      <c r="G55" s="32"/>
      <c r="H55" s="32"/>
      <c r="I55" s="27"/>
      <c r="J55" s="31"/>
      <c r="K55" s="32"/>
      <c r="L55" s="112"/>
    </row>
    <row r="56" spans="1:20" s="232" customFormat="1" ht="39" x14ac:dyDescent="0.3">
      <c r="A56" s="73"/>
      <c r="B56" s="73"/>
      <c r="C56" s="247"/>
      <c r="D56" s="78"/>
      <c r="E56" s="80">
        <v>21</v>
      </c>
      <c r="F56" s="76" t="s">
        <v>599</v>
      </c>
      <c r="G56" s="77"/>
      <c r="H56" s="77" t="s">
        <v>140</v>
      </c>
      <c r="I56" s="78" t="s">
        <v>50</v>
      </c>
      <c r="J56" s="308">
        <v>150000</v>
      </c>
      <c r="K56" s="77" t="s">
        <v>139</v>
      </c>
      <c r="L56" s="321">
        <f t="shared" si="0"/>
        <v>150000</v>
      </c>
      <c r="N56" s="410"/>
      <c r="O56" s="410"/>
      <c r="P56" s="410"/>
      <c r="Q56" s="410"/>
      <c r="R56" s="410"/>
      <c r="S56" s="410"/>
      <c r="T56" s="410"/>
    </row>
    <row r="57" spans="1:20" s="232" customFormat="1" x14ac:dyDescent="0.3">
      <c r="A57" s="73"/>
      <c r="B57" s="73"/>
      <c r="C57" s="247"/>
      <c r="D57" s="78"/>
      <c r="E57" s="80"/>
      <c r="F57" s="76"/>
      <c r="G57" s="77"/>
      <c r="H57" s="77"/>
      <c r="I57" s="78"/>
      <c r="J57" s="308"/>
      <c r="K57" s="77"/>
      <c r="L57" s="321"/>
      <c r="N57" s="235"/>
      <c r="O57" s="235"/>
      <c r="P57" s="235"/>
      <c r="Q57" s="235"/>
      <c r="R57" s="235"/>
      <c r="S57" s="235"/>
      <c r="T57" s="235"/>
    </row>
    <row r="58" spans="1:20" s="232" customFormat="1" ht="39" x14ac:dyDescent="0.3">
      <c r="A58" s="73"/>
      <c r="B58" s="73"/>
      <c r="C58" s="247"/>
      <c r="D58" s="78"/>
      <c r="E58" s="80">
        <v>22</v>
      </c>
      <c r="F58" s="76" t="s">
        <v>598</v>
      </c>
      <c r="G58" s="77"/>
      <c r="H58" s="77"/>
      <c r="I58" s="78" t="s">
        <v>50</v>
      </c>
      <c r="J58" s="308">
        <v>250000</v>
      </c>
      <c r="K58" s="77" t="s">
        <v>139</v>
      </c>
      <c r="L58" s="321"/>
    </row>
    <row r="59" spans="1:20" s="232" customFormat="1" ht="39" x14ac:dyDescent="0.3">
      <c r="A59" s="73"/>
      <c r="B59" s="73"/>
      <c r="C59" s="247"/>
      <c r="D59" s="78"/>
      <c r="E59" s="80">
        <v>23</v>
      </c>
      <c r="F59" s="76" t="s">
        <v>326</v>
      </c>
      <c r="G59" s="77"/>
      <c r="H59" s="77" t="s">
        <v>140</v>
      </c>
      <c r="I59" s="78" t="s">
        <v>235</v>
      </c>
      <c r="J59" s="308">
        <v>60000</v>
      </c>
      <c r="K59" s="77" t="s">
        <v>139</v>
      </c>
      <c r="L59" s="321">
        <f t="shared" si="0"/>
        <v>60000</v>
      </c>
    </row>
    <row r="60" spans="1:20" s="10" customFormat="1" x14ac:dyDescent="0.3">
      <c r="A60" s="25"/>
      <c r="B60" s="25"/>
      <c r="C60" s="26"/>
      <c r="D60" s="27"/>
      <c r="E60" s="28"/>
      <c r="F60" s="29"/>
      <c r="G60" s="32"/>
      <c r="H60" s="32"/>
      <c r="I60" s="27"/>
      <c r="J60" s="31"/>
      <c r="K60" s="32"/>
      <c r="L60" s="112"/>
    </row>
    <row r="61" spans="1:20" s="10" customFormat="1" ht="58.5" x14ac:dyDescent="0.3">
      <c r="A61" s="25"/>
      <c r="B61" s="25"/>
      <c r="C61" s="26"/>
      <c r="D61" s="27"/>
      <c r="E61" s="28">
        <v>24</v>
      </c>
      <c r="F61" s="29" t="s">
        <v>327</v>
      </c>
      <c r="G61" s="32"/>
      <c r="H61" s="32" t="s">
        <v>140</v>
      </c>
      <c r="I61" s="27" t="s">
        <v>235</v>
      </c>
      <c r="J61" s="31">
        <v>374400</v>
      </c>
      <c r="K61" s="32" t="s">
        <v>139</v>
      </c>
      <c r="L61" s="112">
        <f t="shared" si="0"/>
        <v>374400</v>
      </c>
    </row>
    <row r="62" spans="1:20" s="10" customFormat="1" x14ac:dyDescent="0.3">
      <c r="A62" s="25"/>
      <c r="B62" s="25"/>
      <c r="C62" s="26"/>
      <c r="D62" s="27"/>
      <c r="E62" s="28"/>
      <c r="F62" s="29"/>
      <c r="G62" s="32"/>
      <c r="H62" s="32"/>
      <c r="I62" s="27"/>
      <c r="J62" s="31"/>
      <c r="K62" s="32"/>
      <c r="L62" s="112"/>
    </row>
    <row r="63" spans="1:20" s="10" customFormat="1" x14ac:dyDescent="0.3">
      <c r="A63" s="25"/>
      <c r="B63" s="25"/>
      <c r="C63" s="26"/>
      <c r="D63" s="27"/>
      <c r="E63" s="28">
        <v>25</v>
      </c>
      <c r="F63" s="29" t="s">
        <v>243</v>
      </c>
      <c r="G63" s="32"/>
      <c r="H63" s="32" t="s">
        <v>140</v>
      </c>
      <c r="I63" s="27" t="s">
        <v>236</v>
      </c>
      <c r="J63" s="31">
        <v>12200000</v>
      </c>
      <c r="K63" s="32" t="s">
        <v>139</v>
      </c>
      <c r="L63" s="112">
        <f t="shared" si="0"/>
        <v>12200000</v>
      </c>
    </row>
    <row r="64" spans="1:20" s="10" customFormat="1" x14ac:dyDescent="0.3">
      <c r="A64" s="25"/>
      <c r="B64" s="25"/>
      <c r="C64" s="26"/>
      <c r="D64" s="27"/>
      <c r="E64" s="28"/>
      <c r="F64" s="29"/>
      <c r="G64" s="32"/>
      <c r="H64" s="32"/>
      <c r="I64" s="27"/>
      <c r="J64" s="31"/>
      <c r="K64" s="32"/>
      <c r="L64" s="112"/>
    </row>
    <row r="65" spans="1:12" s="10" customFormat="1" ht="39" x14ac:dyDescent="0.3">
      <c r="A65" s="25"/>
      <c r="B65" s="25"/>
      <c r="C65" s="26"/>
      <c r="D65" s="27"/>
      <c r="E65" s="28">
        <v>26</v>
      </c>
      <c r="F65" s="29" t="s">
        <v>328</v>
      </c>
      <c r="G65" s="32"/>
      <c r="H65" s="32" t="s">
        <v>140</v>
      </c>
      <c r="I65" s="27" t="s">
        <v>236</v>
      </c>
      <c r="J65" s="31">
        <v>295700</v>
      </c>
      <c r="K65" s="32" t="s">
        <v>139</v>
      </c>
      <c r="L65" s="112">
        <f t="shared" si="0"/>
        <v>295700</v>
      </c>
    </row>
    <row r="66" spans="1:12" s="10" customFormat="1" x14ac:dyDescent="0.3">
      <c r="A66" s="25"/>
      <c r="B66" s="25"/>
      <c r="C66" s="26"/>
      <c r="D66" s="27"/>
      <c r="E66" s="28"/>
      <c r="F66" s="29"/>
      <c r="G66" s="32"/>
      <c r="H66" s="32"/>
      <c r="I66" s="27"/>
      <c r="J66" s="31"/>
      <c r="K66" s="32"/>
      <c r="L66" s="112"/>
    </row>
    <row r="67" spans="1:12" s="10" customFormat="1" x14ac:dyDescent="0.3">
      <c r="A67" s="25"/>
      <c r="B67" s="25"/>
      <c r="C67" s="26"/>
      <c r="D67" s="27"/>
      <c r="E67" s="28">
        <v>27</v>
      </c>
      <c r="F67" s="29" t="s">
        <v>244</v>
      </c>
      <c r="G67" s="32"/>
      <c r="H67" s="32" t="s">
        <v>140</v>
      </c>
      <c r="I67" s="27" t="s">
        <v>236</v>
      </c>
      <c r="J67" s="31">
        <v>1500000</v>
      </c>
      <c r="K67" s="32" t="s">
        <v>139</v>
      </c>
      <c r="L67" s="112">
        <f t="shared" si="0"/>
        <v>1500000</v>
      </c>
    </row>
    <row r="68" spans="1:12" s="10" customFormat="1" x14ac:dyDescent="0.3">
      <c r="A68" s="25"/>
      <c r="B68" s="25"/>
      <c r="C68" s="26"/>
      <c r="D68" s="27"/>
      <c r="E68" s="28"/>
      <c r="F68" s="29"/>
      <c r="G68" s="32"/>
      <c r="H68" s="32"/>
      <c r="I68" s="27"/>
      <c r="J68" s="31"/>
      <c r="K68" s="32"/>
      <c r="L68" s="112"/>
    </row>
    <row r="69" spans="1:12" s="10" customFormat="1" x14ac:dyDescent="0.3">
      <c r="A69" s="25"/>
      <c r="B69" s="25"/>
      <c r="C69" s="26"/>
      <c r="D69" s="27"/>
      <c r="E69" s="28">
        <v>28</v>
      </c>
      <c r="F69" s="29" t="s">
        <v>245</v>
      </c>
      <c r="G69" s="32"/>
      <c r="H69" s="32" t="s">
        <v>140</v>
      </c>
      <c r="I69" s="27" t="s">
        <v>236</v>
      </c>
      <c r="J69" s="31">
        <v>150000</v>
      </c>
      <c r="K69" s="32" t="s">
        <v>139</v>
      </c>
      <c r="L69" s="112">
        <f t="shared" si="0"/>
        <v>150000</v>
      </c>
    </row>
    <row r="70" spans="1:12" s="10" customFormat="1" ht="39" x14ac:dyDescent="0.3">
      <c r="A70" s="25"/>
      <c r="B70" s="25"/>
      <c r="C70" s="26"/>
      <c r="D70" s="27"/>
      <c r="E70" s="28">
        <v>29</v>
      </c>
      <c r="F70" s="29" t="s">
        <v>329</v>
      </c>
      <c r="G70" s="32"/>
      <c r="H70" s="32" t="s">
        <v>140</v>
      </c>
      <c r="I70" s="27" t="s">
        <v>236</v>
      </c>
      <c r="J70" s="31">
        <v>426700</v>
      </c>
      <c r="K70" s="32" t="s">
        <v>139</v>
      </c>
      <c r="L70" s="112">
        <f t="shared" si="0"/>
        <v>426700</v>
      </c>
    </row>
    <row r="71" spans="1:12" s="10" customFormat="1" x14ac:dyDescent="0.3">
      <c r="A71" s="25"/>
      <c r="B71" s="25"/>
      <c r="C71" s="26"/>
      <c r="D71" s="27"/>
      <c r="E71" s="28"/>
      <c r="F71" s="29"/>
      <c r="G71" s="32"/>
      <c r="H71" s="32"/>
      <c r="I71" s="27"/>
      <c r="J71" s="31"/>
      <c r="K71" s="32"/>
      <c r="L71" s="112"/>
    </row>
    <row r="72" spans="1:12" s="10" customFormat="1" ht="39" x14ac:dyDescent="0.3">
      <c r="A72" s="25"/>
      <c r="B72" s="25"/>
      <c r="C72" s="26"/>
      <c r="D72" s="27"/>
      <c r="E72" s="28">
        <v>30</v>
      </c>
      <c r="F72" s="29" t="s">
        <v>246</v>
      </c>
      <c r="G72" s="32"/>
      <c r="H72" s="32" t="s">
        <v>140</v>
      </c>
      <c r="I72" s="27" t="s">
        <v>237</v>
      </c>
      <c r="J72" s="31">
        <v>230000</v>
      </c>
      <c r="K72" s="32" t="s">
        <v>139</v>
      </c>
      <c r="L72" s="112">
        <f t="shared" si="0"/>
        <v>230000</v>
      </c>
    </row>
    <row r="73" spans="1:12" s="10" customFormat="1" x14ac:dyDescent="0.3">
      <c r="A73" s="25"/>
      <c r="B73" s="25"/>
      <c r="C73" s="26"/>
      <c r="D73" s="27"/>
      <c r="E73" s="28"/>
      <c r="F73" s="29"/>
      <c r="G73" s="32"/>
      <c r="H73" s="32"/>
      <c r="I73" s="27"/>
      <c r="J73" s="31"/>
      <c r="K73" s="32"/>
      <c r="L73" s="112"/>
    </row>
    <row r="74" spans="1:12" s="10" customFormat="1" ht="58.5" x14ac:dyDescent="0.3">
      <c r="A74" s="25"/>
      <c r="B74" s="25"/>
      <c r="C74" s="26"/>
      <c r="D74" s="27"/>
      <c r="E74" s="28">
        <v>31</v>
      </c>
      <c r="F74" s="29" t="s">
        <v>492</v>
      </c>
      <c r="G74" s="32"/>
      <c r="H74" s="32" t="s">
        <v>140</v>
      </c>
      <c r="I74" s="27" t="s">
        <v>237</v>
      </c>
      <c r="J74" s="31">
        <v>100000</v>
      </c>
      <c r="K74" s="32" t="s">
        <v>139</v>
      </c>
      <c r="L74" s="112">
        <f t="shared" si="0"/>
        <v>100000</v>
      </c>
    </row>
    <row r="75" spans="1:12" s="10" customFormat="1" x14ac:dyDescent="0.3">
      <c r="A75" s="25"/>
      <c r="B75" s="25"/>
      <c r="C75" s="26"/>
      <c r="D75" s="27"/>
      <c r="E75" s="28"/>
      <c r="F75" s="29"/>
      <c r="G75" s="32"/>
      <c r="H75" s="32"/>
      <c r="I75" s="27"/>
      <c r="J75" s="31"/>
      <c r="K75" s="32"/>
      <c r="L75" s="112"/>
    </row>
    <row r="76" spans="1:12" s="10" customFormat="1" ht="58.5" x14ac:dyDescent="0.3">
      <c r="A76" s="25"/>
      <c r="B76" s="25"/>
      <c r="C76" s="26"/>
      <c r="D76" s="27"/>
      <c r="E76" s="28">
        <v>32</v>
      </c>
      <c r="F76" s="29" t="s">
        <v>493</v>
      </c>
      <c r="G76" s="32"/>
      <c r="H76" s="32" t="s">
        <v>140</v>
      </c>
      <c r="I76" s="27" t="s">
        <v>237</v>
      </c>
      <c r="J76" s="31">
        <v>130000</v>
      </c>
      <c r="K76" s="32" t="s">
        <v>139</v>
      </c>
      <c r="L76" s="112">
        <f t="shared" si="0"/>
        <v>130000</v>
      </c>
    </row>
    <row r="77" spans="1:12" s="10" customFormat="1" x14ac:dyDescent="0.3">
      <c r="A77" s="25"/>
      <c r="B77" s="25"/>
      <c r="C77" s="26"/>
      <c r="D77" s="27"/>
      <c r="E77" s="28"/>
      <c r="F77" s="29"/>
      <c r="G77" s="32"/>
      <c r="H77" s="32"/>
      <c r="I77" s="27"/>
      <c r="J77" s="31"/>
      <c r="K77" s="32"/>
      <c r="L77" s="112"/>
    </row>
    <row r="78" spans="1:12" s="10" customFormat="1" ht="39" x14ac:dyDescent="0.3">
      <c r="A78" s="25"/>
      <c r="B78" s="25"/>
      <c r="C78" s="26"/>
      <c r="D78" s="27"/>
      <c r="E78" s="28">
        <v>33</v>
      </c>
      <c r="F78" s="29" t="s">
        <v>330</v>
      </c>
      <c r="G78" s="32"/>
      <c r="H78" s="32" t="s">
        <v>140</v>
      </c>
      <c r="I78" s="27" t="s">
        <v>229</v>
      </c>
      <c r="J78" s="31">
        <v>150000</v>
      </c>
      <c r="K78" s="32" t="s">
        <v>139</v>
      </c>
      <c r="L78" s="112">
        <f t="shared" si="0"/>
        <v>150000</v>
      </c>
    </row>
    <row r="79" spans="1:12" s="10" customFormat="1" x14ac:dyDescent="0.3">
      <c r="A79" s="25"/>
      <c r="B79" s="25"/>
      <c r="C79" s="26"/>
      <c r="D79" s="27"/>
      <c r="E79" s="28"/>
      <c r="F79" s="29"/>
      <c r="G79" s="32"/>
      <c r="H79" s="32"/>
      <c r="I79" s="27"/>
      <c r="J79" s="31"/>
      <c r="K79" s="32"/>
      <c r="L79" s="112"/>
    </row>
    <row r="80" spans="1:12" s="10" customFormat="1" x14ac:dyDescent="0.3">
      <c r="A80" s="25"/>
      <c r="B80" s="25"/>
      <c r="C80" s="26"/>
      <c r="D80" s="27"/>
      <c r="E80" s="28">
        <v>34</v>
      </c>
      <c r="F80" s="29" t="s">
        <v>247</v>
      </c>
      <c r="G80" s="32"/>
      <c r="H80" s="32" t="s">
        <v>140</v>
      </c>
      <c r="I80" s="27" t="s">
        <v>238</v>
      </c>
      <c r="J80" s="31">
        <v>30000</v>
      </c>
      <c r="K80" s="32" t="s">
        <v>139</v>
      </c>
      <c r="L80" s="112">
        <f t="shared" si="0"/>
        <v>30000</v>
      </c>
    </row>
    <row r="81" spans="1:12" s="10" customFormat="1" x14ac:dyDescent="0.3">
      <c r="A81" s="25"/>
      <c r="B81" s="25"/>
      <c r="C81" s="26"/>
      <c r="D81" s="27"/>
      <c r="E81" s="28"/>
      <c r="F81" s="29"/>
      <c r="G81" s="32"/>
      <c r="H81" s="32"/>
      <c r="I81" s="27"/>
      <c r="J81" s="31"/>
      <c r="K81" s="32"/>
      <c r="L81" s="112"/>
    </row>
    <row r="82" spans="1:12" s="10" customFormat="1" x14ac:dyDescent="0.3">
      <c r="A82" s="25"/>
      <c r="B82" s="25"/>
      <c r="C82" s="26"/>
      <c r="D82" s="27"/>
      <c r="E82" s="28">
        <v>35</v>
      </c>
      <c r="F82" s="29" t="s">
        <v>248</v>
      </c>
      <c r="G82" s="32"/>
      <c r="H82" s="32" t="s">
        <v>140</v>
      </c>
      <c r="I82" s="27" t="s">
        <v>239</v>
      </c>
      <c r="J82" s="31">
        <v>290000</v>
      </c>
      <c r="K82" s="32" t="s">
        <v>139</v>
      </c>
      <c r="L82" s="112">
        <f t="shared" si="0"/>
        <v>290000</v>
      </c>
    </row>
    <row r="83" spans="1:12" s="10" customFormat="1" x14ac:dyDescent="0.3">
      <c r="A83" s="25"/>
      <c r="B83" s="25"/>
      <c r="C83" s="26"/>
      <c r="D83" s="27"/>
      <c r="E83" s="28"/>
      <c r="F83" s="29"/>
      <c r="G83" s="32"/>
      <c r="H83" s="32"/>
      <c r="I83" s="27"/>
      <c r="J83" s="31"/>
      <c r="K83" s="32"/>
      <c r="L83" s="112"/>
    </row>
    <row r="84" spans="1:12" s="10" customFormat="1" ht="39" x14ac:dyDescent="0.3">
      <c r="A84" s="25"/>
      <c r="B84" s="25"/>
      <c r="C84" s="26"/>
      <c r="D84" s="27"/>
      <c r="E84" s="28">
        <v>36</v>
      </c>
      <c r="F84" s="29" t="s">
        <v>249</v>
      </c>
      <c r="G84" s="32"/>
      <c r="H84" s="32" t="s">
        <v>140</v>
      </c>
      <c r="I84" s="27" t="s">
        <v>240</v>
      </c>
      <c r="J84" s="31">
        <v>500000</v>
      </c>
      <c r="K84" s="32" t="s">
        <v>139</v>
      </c>
      <c r="L84" s="112">
        <f t="shared" si="0"/>
        <v>500000</v>
      </c>
    </row>
    <row r="85" spans="1:12" s="10" customFormat="1" ht="9.75" customHeight="1" x14ac:dyDescent="0.3">
      <c r="A85" s="25"/>
      <c r="B85" s="25"/>
      <c r="C85" s="26"/>
      <c r="D85" s="27"/>
      <c r="E85" s="28"/>
      <c r="F85" s="29"/>
      <c r="G85" s="32"/>
      <c r="H85" s="32"/>
      <c r="I85" s="27"/>
      <c r="J85" s="31"/>
      <c r="K85" s="32"/>
      <c r="L85" s="112"/>
    </row>
    <row r="86" spans="1:12" s="10" customFormat="1" ht="58.5" x14ac:dyDescent="0.3">
      <c r="A86" s="25"/>
      <c r="B86" s="25"/>
      <c r="C86" s="26"/>
      <c r="D86" s="27"/>
      <c r="E86" s="28">
        <v>37</v>
      </c>
      <c r="F86" s="29" t="s">
        <v>331</v>
      </c>
      <c r="G86" s="32"/>
      <c r="H86" s="32" t="s">
        <v>140</v>
      </c>
      <c r="I86" s="27" t="s">
        <v>240</v>
      </c>
      <c r="J86" s="31">
        <v>50000</v>
      </c>
      <c r="K86" s="32" t="s">
        <v>139</v>
      </c>
      <c r="L86" s="112">
        <f t="shared" si="0"/>
        <v>50000</v>
      </c>
    </row>
    <row r="87" spans="1:12" s="10" customFormat="1" ht="39" x14ac:dyDescent="0.3">
      <c r="A87" s="25"/>
      <c r="B87" s="25"/>
      <c r="C87" s="26"/>
      <c r="D87" s="27"/>
      <c r="E87" s="28">
        <v>38</v>
      </c>
      <c r="F87" s="29" t="s">
        <v>332</v>
      </c>
      <c r="G87" s="32"/>
      <c r="H87" s="32" t="s">
        <v>140</v>
      </c>
      <c r="I87" s="27" t="s">
        <v>241</v>
      </c>
      <c r="J87" s="31">
        <v>117700</v>
      </c>
      <c r="K87" s="32" t="s">
        <v>139</v>
      </c>
      <c r="L87" s="112">
        <f t="shared" si="0"/>
        <v>117700</v>
      </c>
    </row>
    <row r="88" spans="1:12" s="10" customFormat="1" ht="9.75" customHeight="1" x14ac:dyDescent="0.3">
      <c r="A88" s="25"/>
      <c r="B88" s="25"/>
      <c r="C88" s="26"/>
      <c r="D88" s="27"/>
      <c r="E88" s="28"/>
      <c r="F88" s="29"/>
      <c r="G88" s="32"/>
      <c r="H88" s="32"/>
      <c r="I88" s="27"/>
      <c r="J88" s="31"/>
      <c r="K88" s="32"/>
      <c r="L88" s="112"/>
    </row>
    <row r="89" spans="1:12" s="10" customFormat="1" x14ac:dyDescent="0.3">
      <c r="A89" s="25"/>
      <c r="B89" s="25"/>
      <c r="C89" s="26"/>
      <c r="D89" s="27"/>
      <c r="E89" s="28">
        <v>39</v>
      </c>
      <c r="F89" s="29" t="s">
        <v>250</v>
      </c>
      <c r="G89" s="32"/>
      <c r="H89" s="32" t="s">
        <v>140</v>
      </c>
      <c r="I89" s="27" t="s">
        <v>242</v>
      </c>
      <c r="J89" s="31">
        <v>75000</v>
      </c>
      <c r="K89" s="32" t="s">
        <v>139</v>
      </c>
      <c r="L89" s="112">
        <f t="shared" si="0"/>
        <v>75000</v>
      </c>
    </row>
    <row r="90" spans="1:12" s="10" customFormat="1" ht="9.75" customHeight="1" x14ac:dyDescent="0.3">
      <c r="A90" s="25"/>
      <c r="B90" s="25"/>
      <c r="C90" s="26"/>
      <c r="D90" s="27"/>
      <c r="E90" s="28"/>
      <c r="F90" s="29"/>
      <c r="G90" s="32"/>
      <c r="H90" s="32"/>
      <c r="I90" s="27"/>
      <c r="J90" s="31"/>
      <c r="K90" s="32"/>
      <c r="L90" s="112"/>
    </row>
    <row r="91" spans="1:12" s="10" customFormat="1" ht="58.5" x14ac:dyDescent="0.3">
      <c r="A91" s="25"/>
      <c r="B91" s="25"/>
      <c r="C91" s="26"/>
      <c r="D91" s="27"/>
      <c r="E91" s="28">
        <v>40</v>
      </c>
      <c r="F91" s="29" t="s">
        <v>333</v>
      </c>
      <c r="G91" s="32"/>
      <c r="H91" s="32" t="s">
        <v>140</v>
      </c>
      <c r="I91" s="27" t="s">
        <v>242</v>
      </c>
      <c r="J91" s="31">
        <v>372000</v>
      </c>
      <c r="K91" s="32" t="s">
        <v>139</v>
      </c>
      <c r="L91" s="112">
        <f t="shared" si="0"/>
        <v>372000</v>
      </c>
    </row>
    <row r="92" spans="1:12" s="10" customFormat="1" ht="9.75" customHeight="1" x14ac:dyDescent="0.3">
      <c r="A92" s="25"/>
      <c r="B92" s="25"/>
      <c r="C92" s="26"/>
      <c r="D92" s="27"/>
      <c r="E92" s="28"/>
      <c r="F92" s="29"/>
      <c r="G92" s="32"/>
      <c r="H92" s="32"/>
      <c r="I92" s="27"/>
      <c r="J92" s="31"/>
      <c r="K92" s="32"/>
      <c r="L92" s="112"/>
    </row>
    <row r="93" spans="1:12" s="10" customFormat="1" ht="39" x14ac:dyDescent="0.3">
      <c r="A93" s="25"/>
      <c r="B93" s="25"/>
      <c r="C93" s="26"/>
      <c r="D93" s="27"/>
      <c r="E93" s="28">
        <v>41</v>
      </c>
      <c r="F93" s="29" t="s">
        <v>334</v>
      </c>
      <c r="G93" s="32"/>
      <c r="H93" s="32" t="s">
        <v>140</v>
      </c>
      <c r="I93" s="27" t="s">
        <v>242</v>
      </c>
      <c r="J93" s="31">
        <v>1200000</v>
      </c>
      <c r="K93" s="32" t="s">
        <v>139</v>
      </c>
      <c r="L93" s="112">
        <f t="shared" si="0"/>
        <v>1200000</v>
      </c>
    </row>
    <row r="94" spans="1:12" s="10" customFormat="1" ht="9.75" customHeight="1" x14ac:dyDescent="0.3">
      <c r="A94" s="25"/>
      <c r="B94" s="25"/>
      <c r="C94" s="26"/>
      <c r="D94" s="27"/>
      <c r="E94" s="28"/>
      <c r="F94" s="29"/>
      <c r="G94" s="32"/>
      <c r="H94" s="32"/>
      <c r="I94" s="27"/>
      <c r="J94" s="31"/>
      <c r="K94" s="32"/>
      <c r="L94" s="112"/>
    </row>
    <row r="95" spans="1:12" s="10" customFormat="1" ht="39" x14ac:dyDescent="0.3">
      <c r="A95" s="25"/>
      <c r="B95" s="25"/>
      <c r="C95" s="26"/>
      <c r="D95" s="27"/>
      <c r="E95" s="28">
        <v>42</v>
      </c>
      <c r="F95" s="29" t="s">
        <v>335</v>
      </c>
      <c r="G95" s="32"/>
      <c r="H95" s="32" t="s">
        <v>140</v>
      </c>
      <c r="I95" s="27" t="s">
        <v>242</v>
      </c>
      <c r="J95" s="31">
        <v>3000000</v>
      </c>
      <c r="K95" s="32" t="s">
        <v>139</v>
      </c>
      <c r="L95" s="112">
        <f t="shared" si="0"/>
        <v>3000000</v>
      </c>
    </row>
    <row r="96" spans="1:12" s="10" customFormat="1" ht="9.75" customHeight="1" x14ac:dyDescent="0.3">
      <c r="A96" s="25"/>
      <c r="B96" s="25"/>
      <c r="C96" s="26"/>
      <c r="D96" s="27"/>
      <c r="E96" s="28"/>
      <c r="F96" s="29"/>
      <c r="G96" s="32"/>
      <c r="H96" s="32"/>
      <c r="I96" s="27"/>
      <c r="J96" s="31"/>
      <c r="K96" s="32"/>
      <c r="L96" s="112"/>
    </row>
    <row r="97" spans="1:12" s="10" customFormat="1" ht="19.5" customHeight="1" x14ac:dyDescent="0.3">
      <c r="A97" s="25"/>
      <c r="B97" s="25"/>
      <c r="C97" s="26"/>
      <c r="D97" s="27"/>
      <c r="E97" s="28">
        <v>43</v>
      </c>
      <c r="F97" s="29" t="s">
        <v>258</v>
      </c>
      <c r="G97" s="32"/>
      <c r="H97" s="32" t="s">
        <v>140</v>
      </c>
      <c r="I97" s="27" t="s">
        <v>251</v>
      </c>
      <c r="J97" s="31">
        <v>3000000</v>
      </c>
      <c r="K97" s="32" t="s">
        <v>139</v>
      </c>
      <c r="L97" s="112">
        <f t="shared" si="0"/>
        <v>3000000</v>
      </c>
    </row>
    <row r="98" spans="1:12" s="10" customFormat="1" ht="19.5" customHeight="1" x14ac:dyDescent="0.3">
      <c r="A98" s="25"/>
      <c r="B98" s="25"/>
      <c r="C98" s="26"/>
      <c r="D98" s="27"/>
      <c r="E98" s="28"/>
      <c r="F98" s="29"/>
      <c r="G98" s="32"/>
      <c r="H98" s="32"/>
      <c r="I98" s="27"/>
      <c r="J98" s="31"/>
      <c r="K98" s="32"/>
      <c r="L98" s="112"/>
    </row>
    <row r="99" spans="1:12" s="10" customFormat="1" ht="19.5" customHeight="1" x14ac:dyDescent="0.3">
      <c r="A99" s="25"/>
      <c r="B99" s="25"/>
      <c r="C99" s="26"/>
      <c r="D99" s="27"/>
      <c r="E99" s="28">
        <v>44</v>
      </c>
      <c r="F99" s="29" t="s">
        <v>259</v>
      </c>
      <c r="G99" s="32"/>
      <c r="H99" s="32" t="s">
        <v>140</v>
      </c>
      <c r="I99" s="27" t="s">
        <v>251</v>
      </c>
      <c r="J99" s="31">
        <v>40000</v>
      </c>
      <c r="K99" s="32" t="s">
        <v>139</v>
      </c>
      <c r="L99" s="112">
        <f t="shared" si="0"/>
        <v>40000</v>
      </c>
    </row>
    <row r="100" spans="1:12" s="10" customFormat="1" ht="19.5" customHeight="1" x14ac:dyDescent="0.3">
      <c r="A100" s="25"/>
      <c r="B100" s="25"/>
      <c r="C100" s="26"/>
      <c r="D100" s="27"/>
      <c r="E100" s="28"/>
      <c r="F100" s="29"/>
      <c r="G100" s="32"/>
      <c r="H100" s="32"/>
      <c r="I100" s="27"/>
      <c r="J100" s="31"/>
      <c r="K100" s="32"/>
      <c r="L100" s="112"/>
    </row>
    <row r="101" spans="1:12" s="10" customFormat="1" ht="39" x14ac:dyDescent="0.3">
      <c r="A101" s="25"/>
      <c r="B101" s="25"/>
      <c r="C101" s="26"/>
      <c r="D101" s="27"/>
      <c r="E101" s="28">
        <v>45</v>
      </c>
      <c r="F101" s="29" t="s">
        <v>336</v>
      </c>
      <c r="G101" s="32"/>
      <c r="H101" s="32" t="s">
        <v>140</v>
      </c>
      <c r="I101" s="27" t="s">
        <v>252</v>
      </c>
      <c r="J101" s="31">
        <v>60800</v>
      </c>
      <c r="K101" s="32" t="s">
        <v>139</v>
      </c>
      <c r="L101" s="112">
        <f t="shared" si="0"/>
        <v>60800</v>
      </c>
    </row>
    <row r="102" spans="1:12" s="10" customFormat="1" ht="9.75" customHeight="1" x14ac:dyDescent="0.3">
      <c r="A102" s="25"/>
      <c r="B102" s="25"/>
      <c r="C102" s="26"/>
      <c r="D102" s="27"/>
      <c r="E102" s="28"/>
      <c r="F102" s="29"/>
      <c r="G102" s="32"/>
      <c r="H102" s="32"/>
      <c r="I102" s="27"/>
      <c r="J102" s="31"/>
      <c r="K102" s="32"/>
      <c r="L102" s="112"/>
    </row>
    <row r="103" spans="1:12" s="10" customFormat="1" ht="39" x14ac:dyDescent="0.3">
      <c r="A103" s="25"/>
      <c r="B103" s="25"/>
      <c r="C103" s="26"/>
      <c r="D103" s="27"/>
      <c r="E103" s="28">
        <v>46</v>
      </c>
      <c r="F103" s="29" t="s">
        <v>260</v>
      </c>
      <c r="G103" s="32"/>
      <c r="H103" s="32" t="s">
        <v>140</v>
      </c>
      <c r="I103" s="27" t="s">
        <v>253</v>
      </c>
      <c r="J103" s="31">
        <v>300000</v>
      </c>
      <c r="K103" s="32" t="s">
        <v>139</v>
      </c>
      <c r="L103" s="112">
        <f t="shared" si="0"/>
        <v>300000</v>
      </c>
    </row>
    <row r="104" spans="1:12" s="10" customFormat="1" ht="9.75" customHeight="1" x14ac:dyDescent="0.3">
      <c r="A104" s="25"/>
      <c r="B104" s="25"/>
      <c r="C104" s="26"/>
      <c r="D104" s="27"/>
      <c r="E104" s="28"/>
      <c r="F104" s="29"/>
      <c r="G104" s="32"/>
      <c r="H104" s="32"/>
      <c r="I104" s="27"/>
      <c r="J104" s="31"/>
      <c r="K104" s="32"/>
      <c r="L104" s="112"/>
    </row>
    <row r="105" spans="1:12" s="10" customFormat="1" ht="39" x14ac:dyDescent="0.3">
      <c r="A105" s="25"/>
      <c r="B105" s="25"/>
      <c r="C105" s="26"/>
      <c r="D105" s="27"/>
      <c r="E105" s="28">
        <v>47</v>
      </c>
      <c r="F105" s="29" t="s">
        <v>261</v>
      </c>
      <c r="G105" s="32"/>
      <c r="H105" s="32" t="s">
        <v>140</v>
      </c>
      <c r="I105" s="27" t="s">
        <v>253</v>
      </c>
      <c r="J105" s="31">
        <v>50000</v>
      </c>
      <c r="K105" s="32" t="s">
        <v>139</v>
      </c>
      <c r="L105" s="112">
        <f t="shared" si="0"/>
        <v>50000</v>
      </c>
    </row>
    <row r="106" spans="1:12" s="10" customFormat="1" ht="9.75" customHeight="1" x14ac:dyDescent="0.3">
      <c r="A106" s="25"/>
      <c r="B106" s="25"/>
      <c r="C106" s="26"/>
      <c r="D106" s="27"/>
      <c r="E106" s="28"/>
      <c r="F106" s="29"/>
      <c r="G106" s="32"/>
      <c r="H106" s="32"/>
      <c r="I106" s="27"/>
      <c r="J106" s="31"/>
      <c r="K106" s="32"/>
      <c r="L106" s="112"/>
    </row>
    <row r="107" spans="1:12" s="10" customFormat="1" x14ac:dyDescent="0.3">
      <c r="A107" s="25"/>
      <c r="B107" s="25"/>
      <c r="C107" s="26"/>
      <c r="D107" s="27"/>
      <c r="E107" s="28">
        <v>48</v>
      </c>
      <c r="F107" s="29" t="s">
        <v>262</v>
      </c>
      <c r="G107" s="32"/>
      <c r="H107" s="32" t="s">
        <v>140</v>
      </c>
      <c r="I107" s="27" t="s">
        <v>308</v>
      </c>
      <c r="J107" s="31">
        <v>460000</v>
      </c>
      <c r="K107" s="32" t="s">
        <v>139</v>
      </c>
      <c r="L107" s="112">
        <f>J107</f>
        <v>460000</v>
      </c>
    </row>
    <row r="108" spans="1:12" s="10" customFormat="1" x14ac:dyDescent="0.3">
      <c r="A108" s="25"/>
      <c r="B108" s="25"/>
      <c r="C108" s="26"/>
      <c r="D108" s="27"/>
      <c r="E108" s="28"/>
      <c r="F108" s="29"/>
      <c r="G108" s="32"/>
      <c r="H108" s="32"/>
      <c r="I108" s="27"/>
      <c r="J108" s="31"/>
      <c r="K108" s="32"/>
      <c r="L108" s="112"/>
    </row>
    <row r="109" spans="1:12" s="10" customFormat="1" ht="39" x14ac:dyDescent="0.3">
      <c r="A109" s="71"/>
      <c r="B109" s="71"/>
      <c r="C109" s="19"/>
      <c r="D109" s="20"/>
      <c r="E109" s="21">
        <v>49</v>
      </c>
      <c r="F109" s="22" t="s">
        <v>337</v>
      </c>
      <c r="G109" s="18"/>
      <c r="H109" s="18" t="s">
        <v>140</v>
      </c>
      <c r="I109" s="20" t="s">
        <v>309</v>
      </c>
      <c r="J109" s="23">
        <v>890000</v>
      </c>
      <c r="K109" s="18" t="s">
        <v>139</v>
      </c>
      <c r="L109" s="112">
        <f t="shared" si="0"/>
        <v>890000</v>
      </c>
    </row>
    <row r="110" spans="1:12" s="10" customFormat="1" ht="9.75" customHeight="1" x14ac:dyDescent="0.3">
      <c r="A110" s="25"/>
      <c r="B110" s="25"/>
      <c r="C110" s="26"/>
      <c r="D110" s="27"/>
      <c r="E110" s="28"/>
      <c r="F110" s="29"/>
      <c r="G110" s="32"/>
      <c r="H110" s="32"/>
      <c r="I110" s="27"/>
      <c r="J110" s="31"/>
      <c r="K110" s="32"/>
      <c r="L110" s="112"/>
    </row>
    <row r="111" spans="1:12" s="10" customFormat="1" x14ac:dyDescent="0.3">
      <c r="A111" s="25"/>
      <c r="B111" s="25"/>
      <c r="C111" s="26"/>
      <c r="D111" s="27"/>
      <c r="E111" s="28">
        <v>50</v>
      </c>
      <c r="F111" s="29" t="s">
        <v>263</v>
      </c>
      <c r="G111" s="32"/>
      <c r="H111" s="32" t="s">
        <v>140</v>
      </c>
      <c r="I111" s="27" t="s">
        <v>254</v>
      </c>
      <c r="J111" s="31">
        <v>100000</v>
      </c>
      <c r="K111" s="32" t="s">
        <v>139</v>
      </c>
      <c r="L111" s="112">
        <f t="shared" si="0"/>
        <v>100000</v>
      </c>
    </row>
    <row r="112" spans="1:12" s="10" customFormat="1" ht="9.75" customHeight="1" x14ac:dyDescent="0.3">
      <c r="A112" s="25"/>
      <c r="B112" s="25"/>
      <c r="C112" s="26"/>
      <c r="D112" s="27"/>
      <c r="E112" s="28"/>
      <c r="F112" s="29"/>
      <c r="G112" s="32"/>
      <c r="H112" s="32"/>
      <c r="I112" s="27"/>
      <c r="J112" s="31"/>
      <c r="K112" s="32"/>
      <c r="L112" s="112"/>
    </row>
    <row r="113" spans="1:12" s="10" customFormat="1" ht="58.5" x14ac:dyDescent="0.3">
      <c r="A113" s="25"/>
      <c r="B113" s="25"/>
      <c r="C113" s="26"/>
      <c r="D113" s="27"/>
      <c r="E113" s="28">
        <v>51</v>
      </c>
      <c r="F113" s="29" t="s">
        <v>338</v>
      </c>
      <c r="G113" s="32"/>
      <c r="H113" s="32" t="s">
        <v>140</v>
      </c>
      <c r="I113" s="27" t="s">
        <v>254</v>
      </c>
      <c r="J113" s="31">
        <v>200000</v>
      </c>
      <c r="K113" s="32" t="s">
        <v>139</v>
      </c>
      <c r="L113" s="112">
        <f t="shared" si="0"/>
        <v>200000</v>
      </c>
    </row>
    <row r="114" spans="1:12" s="10" customFormat="1" ht="9.75" customHeight="1" x14ac:dyDescent="0.3">
      <c r="A114" s="25"/>
      <c r="B114" s="25"/>
      <c r="C114" s="26"/>
      <c r="D114" s="27"/>
      <c r="E114" s="28"/>
      <c r="F114" s="29"/>
      <c r="G114" s="32"/>
      <c r="H114" s="32"/>
      <c r="I114" s="27"/>
      <c r="J114" s="31"/>
      <c r="K114" s="32"/>
      <c r="L114" s="112"/>
    </row>
    <row r="115" spans="1:12" s="10" customFormat="1" x14ac:dyDescent="0.3">
      <c r="A115" s="25"/>
      <c r="B115" s="25"/>
      <c r="C115" s="26"/>
      <c r="D115" s="27"/>
      <c r="E115" s="28">
        <v>52</v>
      </c>
      <c r="F115" s="46" t="s">
        <v>264</v>
      </c>
      <c r="G115" s="32">
        <v>8.1999999999999993</v>
      </c>
      <c r="H115" s="27" t="str">
        <f>VLOOKUP(G115,SDGs2026!A1:C76,2,FALSE)</f>
        <v>8.2 แนวทางปฏิบัติในการจ้างงาน</v>
      </c>
      <c r="I115" s="364" t="s">
        <v>255</v>
      </c>
      <c r="J115" s="386">
        <v>15628800</v>
      </c>
      <c r="K115" s="360" t="s">
        <v>139</v>
      </c>
      <c r="L115" s="112">
        <f t="shared" si="0"/>
        <v>15628800</v>
      </c>
    </row>
    <row r="116" spans="1:12" s="10" customFormat="1" x14ac:dyDescent="0.3">
      <c r="A116" s="25"/>
      <c r="B116" s="25"/>
      <c r="C116" s="26"/>
      <c r="D116" s="27"/>
      <c r="E116" s="28"/>
      <c r="F116" s="46"/>
      <c r="G116" s="32"/>
      <c r="H116" s="27"/>
      <c r="I116" s="364"/>
      <c r="J116" s="386"/>
      <c r="K116" s="360"/>
      <c r="L116" s="112"/>
    </row>
    <row r="117" spans="1:12" s="10" customFormat="1" ht="9.75" customHeight="1" x14ac:dyDescent="0.3">
      <c r="A117" s="25"/>
      <c r="B117" s="25"/>
      <c r="C117" s="26"/>
      <c r="D117" s="27"/>
      <c r="E117" s="28"/>
      <c r="F117" s="46"/>
      <c r="G117" s="32"/>
      <c r="H117" s="27"/>
      <c r="I117" s="364"/>
      <c r="J117" s="386"/>
      <c r="K117" s="360"/>
      <c r="L117" s="112"/>
    </row>
    <row r="118" spans="1:12" s="10" customFormat="1" x14ac:dyDescent="0.3">
      <c r="A118" s="25"/>
      <c r="B118" s="25"/>
      <c r="C118" s="26"/>
      <c r="D118" s="27"/>
      <c r="E118" s="113"/>
      <c r="F118" s="46"/>
      <c r="G118" s="32">
        <v>8.3000000000000007</v>
      </c>
      <c r="H118" s="27" t="str">
        <f>VLOOKUP(G118,SDGs2026!A2:C77,2,FALSE)</f>
        <v>8.3 ค่าใช้จ่ายต่อพนักงาน</v>
      </c>
      <c r="I118" s="364"/>
      <c r="J118" s="386"/>
      <c r="K118" s="360"/>
      <c r="L118" s="112">
        <f t="shared" si="0"/>
        <v>0</v>
      </c>
    </row>
    <row r="119" spans="1:12" s="10" customFormat="1" ht="9.75" customHeight="1" x14ac:dyDescent="0.3">
      <c r="A119" s="25"/>
      <c r="B119" s="25"/>
      <c r="C119" s="26"/>
      <c r="D119" s="27"/>
      <c r="E119" s="113"/>
      <c r="F119" s="46"/>
      <c r="G119" s="32"/>
      <c r="H119" s="27"/>
      <c r="I119" s="27"/>
      <c r="J119" s="31"/>
      <c r="K119" s="32"/>
      <c r="L119" s="112"/>
    </row>
    <row r="120" spans="1:12" s="10" customFormat="1" ht="39" x14ac:dyDescent="0.3">
      <c r="A120" s="25"/>
      <c r="B120" s="25"/>
      <c r="C120" s="26"/>
      <c r="D120" s="27"/>
      <c r="E120" s="28">
        <v>53</v>
      </c>
      <c r="F120" s="29" t="s">
        <v>265</v>
      </c>
      <c r="G120" s="32"/>
      <c r="H120" s="32" t="s">
        <v>140</v>
      </c>
      <c r="I120" s="27" t="s">
        <v>256</v>
      </c>
      <c r="J120" s="31">
        <v>11799800</v>
      </c>
      <c r="K120" s="32" t="s">
        <v>139</v>
      </c>
      <c r="L120" s="112">
        <f t="shared" si="0"/>
        <v>11799800</v>
      </c>
    </row>
    <row r="121" spans="1:12" s="10" customFormat="1" ht="9.75" customHeight="1" x14ac:dyDescent="0.3">
      <c r="A121" s="25"/>
      <c r="B121" s="25"/>
      <c r="C121" s="26"/>
      <c r="D121" s="27"/>
      <c r="E121" s="28"/>
      <c r="F121" s="29"/>
      <c r="G121" s="32"/>
      <c r="H121" s="32"/>
      <c r="I121" s="27"/>
      <c r="J121" s="31"/>
      <c r="K121" s="32"/>
      <c r="L121" s="112"/>
    </row>
    <row r="122" spans="1:12" s="10" customFormat="1" ht="39" x14ac:dyDescent="0.3">
      <c r="A122" s="25"/>
      <c r="B122" s="25"/>
      <c r="C122" s="26"/>
      <c r="D122" s="27"/>
      <c r="E122" s="28">
        <v>54</v>
      </c>
      <c r="F122" s="29" t="s">
        <v>339</v>
      </c>
      <c r="G122" s="32"/>
      <c r="H122" s="32" t="s">
        <v>140</v>
      </c>
      <c r="I122" s="27" t="s">
        <v>465</v>
      </c>
      <c r="J122" s="31">
        <v>50000</v>
      </c>
      <c r="K122" s="32" t="s">
        <v>139</v>
      </c>
      <c r="L122" s="112">
        <f t="shared" si="0"/>
        <v>50000</v>
      </c>
    </row>
    <row r="123" spans="1:12" s="10" customFormat="1" ht="9.75" customHeight="1" x14ac:dyDescent="0.3">
      <c r="A123" s="25"/>
      <c r="B123" s="25"/>
      <c r="C123" s="26"/>
      <c r="D123" s="27"/>
      <c r="E123" s="28"/>
      <c r="F123" s="29"/>
      <c r="G123" s="32"/>
      <c r="H123" s="32"/>
      <c r="I123" s="27"/>
      <c r="J123" s="31"/>
      <c r="K123" s="32"/>
      <c r="L123" s="112"/>
    </row>
    <row r="124" spans="1:12" s="10" customFormat="1" ht="19.5" customHeight="1" x14ac:dyDescent="0.3">
      <c r="A124" s="25"/>
      <c r="B124" s="25"/>
      <c r="C124" s="26"/>
      <c r="D124" s="27"/>
      <c r="E124" s="28">
        <v>55</v>
      </c>
      <c r="F124" s="29" t="s">
        <v>310</v>
      </c>
      <c r="G124" s="32">
        <v>4.3</v>
      </c>
      <c r="H124" s="27" t="str">
        <f>VLOOKUP(G124,SDGs2026!A5:C80,2,FALSE)</f>
        <v>4.3 มาตรการการเรียนรู้ตลอดชีวิต</v>
      </c>
      <c r="I124" s="27" t="s">
        <v>311</v>
      </c>
      <c r="J124" s="31">
        <v>150000</v>
      </c>
      <c r="K124" s="32" t="s">
        <v>139</v>
      </c>
      <c r="L124" s="112">
        <f t="shared" si="0"/>
        <v>150000</v>
      </c>
    </row>
    <row r="125" spans="1:12" s="10" customFormat="1" ht="19.5" customHeight="1" x14ac:dyDescent="0.3">
      <c r="A125" s="25"/>
      <c r="B125" s="25"/>
      <c r="C125" s="26"/>
      <c r="D125" s="27"/>
      <c r="E125" s="28"/>
      <c r="F125" s="29"/>
      <c r="G125" s="32"/>
      <c r="H125" s="27"/>
      <c r="I125" s="27"/>
      <c r="J125" s="31"/>
      <c r="K125" s="32"/>
      <c r="L125" s="112"/>
    </row>
    <row r="126" spans="1:12" s="10" customFormat="1" ht="39" x14ac:dyDescent="0.3">
      <c r="A126" s="25"/>
      <c r="B126" s="25"/>
      <c r="C126" s="26"/>
      <c r="D126" s="27"/>
      <c r="E126" s="28">
        <v>56</v>
      </c>
      <c r="F126" s="29" t="s">
        <v>266</v>
      </c>
      <c r="G126" s="32">
        <v>4.3</v>
      </c>
      <c r="H126" s="27" t="str">
        <f>VLOOKUP(G126,SDGs2026!A6:C81,2,FALSE)</f>
        <v>4.3 มาตรการการเรียนรู้ตลอดชีวิต</v>
      </c>
      <c r="I126" s="27" t="s">
        <v>311</v>
      </c>
      <c r="J126" s="31">
        <v>1000000</v>
      </c>
      <c r="K126" s="32" t="s">
        <v>139</v>
      </c>
      <c r="L126" s="112">
        <f t="shared" si="0"/>
        <v>1000000</v>
      </c>
    </row>
    <row r="127" spans="1:12" s="10" customFormat="1" x14ac:dyDescent="0.3">
      <c r="A127" s="25"/>
      <c r="B127" s="25"/>
      <c r="C127" s="26"/>
      <c r="D127" s="27"/>
      <c r="E127" s="28"/>
      <c r="F127" s="29"/>
      <c r="G127" s="32"/>
      <c r="H127" s="27"/>
      <c r="I127" s="27"/>
      <c r="J127" s="31"/>
      <c r="K127" s="32"/>
      <c r="L127" s="112"/>
    </row>
    <row r="128" spans="1:12" s="10" customFormat="1" ht="39" x14ac:dyDescent="0.3">
      <c r="A128" s="25"/>
      <c r="B128" s="25"/>
      <c r="C128" s="26"/>
      <c r="D128" s="27"/>
      <c r="E128" s="28">
        <v>57</v>
      </c>
      <c r="F128" s="29" t="s">
        <v>340</v>
      </c>
      <c r="G128" s="32"/>
      <c r="H128" s="32" t="s">
        <v>140</v>
      </c>
      <c r="I128" s="27" t="s">
        <v>296</v>
      </c>
      <c r="J128" s="31">
        <v>7200</v>
      </c>
      <c r="K128" s="32" t="s">
        <v>139</v>
      </c>
      <c r="L128" s="112">
        <f t="shared" si="0"/>
        <v>7200</v>
      </c>
    </row>
    <row r="129" spans="1:15" s="10" customFormat="1" x14ac:dyDescent="0.3">
      <c r="A129" s="25"/>
      <c r="B129" s="25"/>
      <c r="C129" s="26"/>
      <c r="D129" s="27"/>
      <c r="E129" s="28"/>
      <c r="F129" s="29"/>
      <c r="G129" s="32"/>
      <c r="H129" s="32"/>
      <c r="I129" s="27"/>
      <c r="J129" s="31"/>
      <c r="K129" s="32"/>
      <c r="L129" s="112"/>
    </row>
    <row r="130" spans="1:15" s="10" customFormat="1" ht="58.5" x14ac:dyDescent="0.3">
      <c r="A130" s="25"/>
      <c r="B130" s="25"/>
      <c r="C130" s="26"/>
      <c r="D130" s="27"/>
      <c r="E130" s="28">
        <f>O130</f>
        <v>58</v>
      </c>
      <c r="F130" s="29" t="s">
        <v>341</v>
      </c>
      <c r="G130" s="32"/>
      <c r="H130" s="32" t="s">
        <v>140</v>
      </c>
      <c r="I130" s="27" t="s">
        <v>296</v>
      </c>
      <c r="J130" s="31">
        <v>116250</v>
      </c>
      <c r="K130" s="32" t="s">
        <v>139</v>
      </c>
      <c r="L130" s="112">
        <f t="shared" si="0"/>
        <v>116250</v>
      </c>
      <c r="O130" s="10">
        <v>58</v>
      </c>
    </row>
    <row r="131" spans="1:15" s="10" customFormat="1" ht="39" x14ac:dyDescent="0.3">
      <c r="A131" s="25"/>
      <c r="B131" s="25"/>
      <c r="C131" s="26"/>
      <c r="D131" s="27"/>
      <c r="E131" s="28">
        <v>59</v>
      </c>
      <c r="F131" s="29" t="s">
        <v>267</v>
      </c>
      <c r="G131" s="32">
        <v>16.2</v>
      </c>
      <c r="H131" s="27" t="str">
        <f>VLOOKUP(G131,SDGs2026!A9:C84,2,FALSE)</f>
        <v>16.2 มาตรการธรรมาภิบาลของมหาวิทยาลัย</v>
      </c>
      <c r="I131" s="27" t="s">
        <v>257</v>
      </c>
      <c r="J131" s="31">
        <v>140000</v>
      </c>
      <c r="K131" s="32" t="s">
        <v>139</v>
      </c>
      <c r="L131" s="112">
        <f t="shared" si="0"/>
        <v>140000</v>
      </c>
    </row>
    <row r="132" spans="1:15" s="10" customFormat="1" ht="9.75" customHeight="1" x14ac:dyDescent="0.3">
      <c r="A132" s="25"/>
      <c r="B132" s="25"/>
      <c r="C132" s="26"/>
      <c r="D132" s="27"/>
      <c r="E132" s="28"/>
      <c r="F132" s="29"/>
      <c r="G132" s="32"/>
      <c r="H132" s="27"/>
      <c r="I132" s="27"/>
      <c r="J132" s="31"/>
      <c r="K132" s="32"/>
      <c r="L132" s="112"/>
    </row>
    <row r="133" spans="1:15" s="232" customFormat="1" x14ac:dyDescent="0.3">
      <c r="A133" s="73"/>
      <c r="B133" s="73"/>
      <c r="C133" s="247"/>
      <c r="D133" s="78"/>
      <c r="E133" s="80">
        <v>60</v>
      </c>
      <c r="F133" s="76" t="s">
        <v>268</v>
      </c>
      <c r="G133" s="77"/>
      <c r="H133" s="77" t="s">
        <v>140</v>
      </c>
      <c r="I133" s="78" t="s">
        <v>312</v>
      </c>
      <c r="J133" s="322">
        <v>5088500</v>
      </c>
      <c r="K133" s="77" t="s">
        <v>139</v>
      </c>
      <c r="L133" s="321">
        <f t="shared" si="0"/>
        <v>5088500</v>
      </c>
    </row>
    <row r="134" spans="1:15" s="232" customFormat="1" ht="39" x14ac:dyDescent="0.3">
      <c r="A134" s="73"/>
      <c r="B134" s="73"/>
      <c r="C134" s="247"/>
      <c r="D134" s="78"/>
      <c r="E134" s="235">
        <v>61</v>
      </c>
      <c r="F134" s="76" t="s">
        <v>600</v>
      </c>
      <c r="G134" s="77"/>
      <c r="H134" s="77" t="s">
        <v>140</v>
      </c>
      <c r="I134" s="78" t="s">
        <v>312</v>
      </c>
      <c r="J134" s="308">
        <v>21518400</v>
      </c>
      <c r="K134" s="77" t="s">
        <v>139</v>
      </c>
      <c r="L134" s="321"/>
    </row>
    <row r="135" spans="1:15" s="10" customFormat="1" ht="9.75" customHeight="1" x14ac:dyDescent="0.3">
      <c r="A135" s="25"/>
      <c r="B135" s="25"/>
      <c r="C135" s="26"/>
      <c r="D135" s="27"/>
      <c r="E135" s="28"/>
      <c r="F135" s="29"/>
      <c r="G135" s="32"/>
      <c r="H135" s="32"/>
      <c r="I135" s="27"/>
      <c r="J135" s="31"/>
      <c r="K135" s="32"/>
      <c r="L135" s="112"/>
    </row>
    <row r="136" spans="1:15" s="10" customFormat="1" ht="39" x14ac:dyDescent="0.3">
      <c r="A136" s="25"/>
      <c r="B136" s="25"/>
      <c r="C136" s="26"/>
      <c r="D136" s="27"/>
      <c r="E136" s="10">
        <v>62</v>
      </c>
      <c r="F136" s="29" t="s">
        <v>342</v>
      </c>
      <c r="G136" s="32">
        <v>4.3</v>
      </c>
      <c r="H136" s="27" t="str">
        <f>VLOOKUP(G136,SDGs2026!A1:C76,2,FALSE)</f>
        <v>4.3 มาตรการการเรียนรู้ตลอดชีวิต</v>
      </c>
      <c r="I136" s="27" t="s">
        <v>42</v>
      </c>
      <c r="J136" s="31">
        <v>762300</v>
      </c>
      <c r="K136" s="32" t="s">
        <v>461</v>
      </c>
      <c r="M136" s="112">
        <f t="shared" ref="M136:M159" si="1">J136</f>
        <v>762300</v>
      </c>
    </row>
    <row r="137" spans="1:15" s="10" customFormat="1" ht="9.75" customHeight="1" x14ac:dyDescent="0.3">
      <c r="A137" s="25"/>
      <c r="B137" s="25"/>
      <c r="C137" s="26"/>
      <c r="D137" s="27"/>
      <c r="E137" s="28"/>
      <c r="F137" s="29"/>
      <c r="G137" s="32"/>
      <c r="H137" s="27"/>
      <c r="I137" s="27"/>
      <c r="J137" s="31"/>
      <c r="K137" s="32"/>
      <c r="M137" s="112"/>
    </row>
    <row r="138" spans="1:15" s="10" customFormat="1" ht="39" x14ac:dyDescent="0.3">
      <c r="A138" s="25"/>
      <c r="B138" s="25"/>
      <c r="C138" s="26"/>
      <c r="D138" s="27"/>
      <c r="E138" s="28">
        <v>63</v>
      </c>
      <c r="F138" s="29" t="s">
        <v>343</v>
      </c>
      <c r="G138" s="32">
        <v>4.3</v>
      </c>
      <c r="H138" s="27" t="str">
        <f>VLOOKUP(G138,SDGs2026!A2:C77,2,FALSE)</f>
        <v>4.3 มาตรการการเรียนรู้ตลอดชีวิต</v>
      </c>
      <c r="I138" s="27" t="s">
        <v>301</v>
      </c>
      <c r="J138" s="31">
        <v>403900</v>
      </c>
      <c r="K138" s="32" t="s">
        <v>461</v>
      </c>
      <c r="M138" s="112">
        <f t="shared" si="1"/>
        <v>403900</v>
      </c>
    </row>
    <row r="139" spans="1:15" s="10" customFormat="1" ht="10.5" customHeight="1" x14ac:dyDescent="0.3">
      <c r="A139" s="25"/>
      <c r="B139" s="25"/>
      <c r="C139" s="26"/>
      <c r="D139" s="27"/>
      <c r="E139" s="28"/>
      <c r="F139" s="29"/>
      <c r="G139" s="32"/>
      <c r="H139" s="27"/>
      <c r="I139" s="27"/>
      <c r="J139" s="31"/>
      <c r="K139" s="32"/>
      <c r="M139" s="112"/>
    </row>
    <row r="140" spans="1:15" s="10" customFormat="1" ht="39" x14ac:dyDescent="0.3">
      <c r="A140" s="25"/>
      <c r="B140" s="25"/>
      <c r="C140" s="26"/>
      <c r="D140" s="27"/>
      <c r="E140" s="28">
        <v>64</v>
      </c>
      <c r="F140" s="29" t="s">
        <v>344</v>
      </c>
      <c r="G140" s="32">
        <v>4.3</v>
      </c>
      <c r="H140" s="27" t="str">
        <f>VLOOKUP(G140,SDGs2026!A3:C78,2,FALSE)</f>
        <v>4.3 มาตรการการเรียนรู้ตลอดชีวิต</v>
      </c>
      <c r="I140" s="27" t="s">
        <v>298</v>
      </c>
      <c r="J140" s="31">
        <v>300000</v>
      </c>
      <c r="K140" s="32" t="s">
        <v>461</v>
      </c>
      <c r="M140" s="112">
        <f t="shared" si="1"/>
        <v>300000</v>
      </c>
    </row>
    <row r="141" spans="1:15" s="10" customFormat="1" ht="10.5" customHeight="1" x14ac:dyDescent="0.3">
      <c r="A141" s="25"/>
      <c r="B141" s="25"/>
      <c r="C141" s="26"/>
      <c r="D141" s="27"/>
      <c r="E141" s="28"/>
      <c r="F141" s="29"/>
      <c r="G141" s="32"/>
      <c r="H141" s="27"/>
      <c r="I141" s="27"/>
      <c r="J141" s="31"/>
      <c r="K141" s="32"/>
      <c r="M141" s="112"/>
    </row>
    <row r="142" spans="1:15" s="10" customFormat="1" ht="34.5" customHeight="1" x14ac:dyDescent="0.3">
      <c r="A142" s="25"/>
      <c r="B142" s="25"/>
      <c r="C142" s="26"/>
      <c r="D142" s="27"/>
      <c r="E142" s="28">
        <v>65</v>
      </c>
      <c r="F142" s="46" t="s">
        <v>303</v>
      </c>
      <c r="G142" s="32">
        <v>4.0999999999999996</v>
      </c>
      <c r="H142" s="27" t="str">
        <f>VLOOKUP(G142,SDGs2026!A4:C79,2,FALSE)</f>
        <v>4.1 การวิจัยเกี่ยวกับการศึกษาระดับปฐมวัยและการเรียนรู้ตลอดชีวิต</v>
      </c>
      <c r="I142" s="364" t="s">
        <v>298</v>
      </c>
      <c r="J142" s="386">
        <v>952500</v>
      </c>
      <c r="K142" s="360" t="s">
        <v>461</v>
      </c>
      <c r="M142" s="112">
        <f t="shared" si="1"/>
        <v>952500</v>
      </c>
    </row>
    <row r="143" spans="1:15" s="10" customFormat="1" ht="16.5" customHeight="1" x14ac:dyDescent="0.3">
      <c r="A143" s="25"/>
      <c r="B143" s="25"/>
      <c r="C143" s="26"/>
      <c r="D143" s="27"/>
      <c r="E143" s="113"/>
      <c r="F143" s="46"/>
      <c r="G143" s="32">
        <v>17.399999999999999</v>
      </c>
      <c r="H143" s="27" t="str">
        <f>VLOOKUP(G143,SDGs2026!A5:C80,2,FALSE)</f>
        <v>17.4 การศึกษาเพื่อ SDGs</v>
      </c>
      <c r="I143" s="364"/>
      <c r="J143" s="386"/>
      <c r="K143" s="360"/>
      <c r="M143" s="112">
        <f t="shared" si="1"/>
        <v>0</v>
      </c>
    </row>
    <row r="144" spans="1:15" s="10" customFormat="1" ht="9.75" customHeight="1" x14ac:dyDescent="0.3">
      <c r="A144" s="25"/>
      <c r="B144" s="25"/>
      <c r="C144" s="26"/>
      <c r="D144" s="27"/>
      <c r="E144" s="113"/>
      <c r="F144" s="46"/>
      <c r="G144" s="32"/>
      <c r="H144" s="27"/>
      <c r="I144" s="27"/>
      <c r="J144" s="31"/>
      <c r="K144" s="32"/>
      <c r="M144" s="112"/>
    </row>
    <row r="145" spans="1:13" s="10" customFormat="1" ht="39" x14ac:dyDescent="0.3">
      <c r="A145" s="25"/>
      <c r="B145" s="25"/>
      <c r="C145" s="26"/>
      <c r="D145" s="27"/>
      <c r="E145" s="28">
        <v>66</v>
      </c>
      <c r="F145" s="29" t="s">
        <v>345</v>
      </c>
      <c r="G145" s="32"/>
      <c r="H145" s="32" t="s">
        <v>140</v>
      </c>
      <c r="I145" s="27" t="s">
        <v>229</v>
      </c>
      <c r="J145" s="31">
        <v>200000</v>
      </c>
      <c r="K145" s="32" t="s">
        <v>461</v>
      </c>
      <c r="M145" s="112">
        <f t="shared" si="1"/>
        <v>200000</v>
      </c>
    </row>
    <row r="146" spans="1:13" s="10" customFormat="1" ht="9.75" customHeight="1" x14ac:dyDescent="0.3">
      <c r="A146" s="25"/>
      <c r="B146" s="25"/>
      <c r="C146" s="26"/>
      <c r="D146" s="27"/>
      <c r="E146" s="28"/>
      <c r="F146" s="29"/>
      <c r="G146" s="32"/>
      <c r="H146" s="32"/>
      <c r="I146" s="27"/>
      <c r="J146" s="31"/>
      <c r="K146" s="32"/>
      <c r="M146" s="112"/>
    </row>
    <row r="147" spans="1:13" s="10" customFormat="1" ht="39" x14ac:dyDescent="0.3">
      <c r="A147" s="25"/>
      <c r="B147" s="25"/>
      <c r="C147" s="26"/>
      <c r="D147" s="27"/>
      <c r="E147" s="28">
        <v>67</v>
      </c>
      <c r="F147" s="29" t="s">
        <v>346</v>
      </c>
      <c r="G147" s="32"/>
      <c r="H147" s="32" t="s">
        <v>140</v>
      </c>
      <c r="I147" s="27" t="s">
        <v>242</v>
      </c>
      <c r="J147" s="31">
        <v>920000</v>
      </c>
      <c r="K147" s="32" t="s">
        <v>461</v>
      </c>
      <c r="M147" s="112">
        <f t="shared" si="1"/>
        <v>920000</v>
      </c>
    </row>
    <row r="148" spans="1:13" s="10" customFormat="1" ht="9.75" customHeight="1" x14ac:dyDescent="0.3">
      <c r="A148" s="25"/>
      <c r="B148" s="25"/>
      <c r="C148" s="26"/>
      <c r="D148" s="27"/>
      <c r="E148" s="28"/>
      <c r="F148" s="29"/>
      <c r="G148" s="32"/>
      <c r="H148" s="32"/>
      <c r="I148" s="27"/>
      <c r="J148" s="31"/>
      <c r="K148" s="32"/>
      <c r="M148" s="112"/>
    </row>
    <row r="149" spans="1:13" s="10" customFormat="1" ht="39" x14ac:dyDescent="0.3">
      <c r="A149" s="25"/>
      <c r="B149" s="25"/>
      <c r="C149" s="26"/>
      <c r="D149" s="27"/>
      <c r="E149" s="28">
        <v>68</v>
      </c>
      <c r="F149" s="29" t="s">
        <v>347</v>
      </c>
      <c r="G149" s="32"/>
      <c r="H149" s="32" t="s">
        <v>140</v>
      </c>
      <c r="I149" s="27" t="s">
        <v>242</v>
      </c>
      <c r="J149" s="31">
        <v>46434600</v>
      </c>
      <c r="K149" s="32" t="s">
        <v>461</v>
      </c>
      <c r="M149" s="112">
        <f t="shared" si="1"/>
        <v>46434600</v>
      </c>
    </row>
    <row r="150" spans="1:13" s="10" customFormat="1" ht="9.75" customHeight="1" x14ac:dyDescent="0.3">
      <c r="A150" s="25"/>
      <c r="B150" s="25"/>
      <c r="C150" s="26"/>
      <c r="D150" s="27"/>
      <c r="E150" s="28"/>
      <c r="F150" s="29"/>
      <c r="G150" s="32"/>
      <c r="H150" s="32"/>
      <c r="I150" s="27"/>
      <c r="J150" s="31"/>
      <c r="K150" s="32"/>
      <c r="M150" s="112"/>
    </row>
    <row r="151" spans="1:13" s="10" customFormat="1" ht="39" x14ac:dyDescent="0.3">
      <c r="A151" s="25"/>
      <c r="B151" s="25"/>
      <c r="C151" s="26"/>
      <c r="D151" s="27"/>
      <c r="E151" s="28">
        <v>69</v>
      </c>
      <c r="F151" s="29" t="s">
        <v>348</v>
      </c>
      <c r="G151" s="32"/>
      <c r="H151" s="32" t="s">
        <v>140</v>
      </c>
      <c r="I151" s="27" t="s">
        <v>242</v>
      </c>
      <c r="J151" s="31">
        <v>267800</v>
      </c>
      <c r="K151" s="32" t="s">
        <v>461</v>
      </c>
      <c r="M151" s="112">
        <f t="shared" si="1"/>
        <v>267800</v>
      </c>
    </row>
    <row r="152" spans="1:13" s="10" customFormat="1" ht="9.75" customHeight="1" x14ac:dyDescent="0.3">
      <c r="A152" s="25"/>
      <c r="B152" s="25"/>
      <c r="C152" s="26"/>
      <c r="D152" s="27"/>
      <c r="E152" s="28"/>
      <c r="F152" s="29"/>
      <c r="G152" s="32"/>
      <c r="H152" s="32"/>
      <c r="I152" s="27"/>
      <c r="J152" s="31"/>
      <c r="K152" s="32"/>
      <c r="M152" s="112"/>
    </row>
    <row r="153" spans="1:13" s="10" customFormat="1" ht="39" x14ac:dyDescent="0.3">
      <c r="A153" s="25"/>
      <c r="B153" s="25"/>
      <c r="C153" s="26"/>
      <c r="D153" s="27"/>
      <c r="E153" s="28">
        <v>70</v>
      </c>
      <c r="F153" s="29" t="s">
        <v>349</v>
      </c>
      <c r="G153" s="32"/>
      <c r="H153" s="32" t="s">
        <v>140</v>
      </c>
      <c r="I153" s="27" t="s">
        <v>242</v>
      </c>
      <c r="J153" s="31">
        <v>15000000</v>
      </c>
      <c r="K153" s="32" t="s">
        <v>461</v>
      </c>
      <c r="M153" s="112">
        <f t="shared" si="1"/>
        <v>15000000</v>
      </c>
    </row>
    <row r="154" spans="1:13" s="10" customFormat="1" ht="9.75" customHeight="1" x14ac:dyDescent="0.3">
      <c r="A154" s="25"/>
      <c r="B154" s="25"/>
      <c r="C154" s="26"/>
      <c r="D154" s="27"/>
      <c r="E154" s="28"/>
      <c r="F154" s="29"/>
      <c r="G154" s="32"/>
      <c r="H154" s="32"/>
      <c r="I154" s="27"/>
      <c r="J154" s="31"/>
      <c r="K154" s="32"/>
      <c r="M154" s="112"/>
    </row>
    <row r="155" spans="1:13" s="10" customFormat="1" ht="39" x14ac:dyDescent="0.3">
      <c r="A155" s="25"/>
      <c r="B155" s="25"/>
      <c r="C155" s="26"/>
      <c r="D155" s="27"/>
      <c r="E155" s="28">
        <v>71</v>
      </c>
      <c r="F155" s="29" t="s">
        <v>277</v>
      </c>
      <c r="G155" s="32"/>
      <c r="H155" s="32" t="s">
        <v>140</v>
      </c>
      <c r="I155" s="27" t="s">
        <v>242</v>
      </c>
      <c r="J155" s="31">
        <v>2056500</v>
      </c>
      <c r="K155" s="32" t="s">
        <v>461</v>
      </c>
      <c r="M155" s="112">
        <f t="shared" si="1"/>
        <v>2056500</v>
      </c>
    </row>
    <row r="156" spans="1:13" s="10" customFormat="1" ht="9.75" customHeight="1" x14ac:dyDescent="0.3">
      <c r="A156" s="25"/>
      <c r="B156" s="25"/>
      <c r="C156" s="26"/>
      <c r="D156" s="27"/>
      <c r="E156" s="28"/>
      <c r="F156" s="29"/>
      <c r="G156" s="32"/>
      <c r="H156" s="32"/>
      <c r="I156" s="27"/>
      <c r="J156" s="31"/>
      <c r="K156" s="32"/>
      <c r="M156" s="112"/>
    </row>
    <row r="157" spans="1:13" s="10" customFormat="1" ht="39" x14ac:dyDescent="0.3">
      <c r="A157" s="25"/>
      <c r="B157" s="25"/>
      <c r="C157" s="26"/>
      <c r="D157" s="27"/>
      <c r="E157" s="28">
        <v>72</v>
      </c>
      <c r="F157" s="29" t="s">
        <v>350</v>
      </c>
      <c r="G157" s="32"/>
      <c r="H157" s="32" t="s">
        <v>140</v>
      </c>
      <c r="I157" s="27" t="s">
        <v>242</v>
      </c>
      <c r="J157" s="31">
        <v>5847500</v>
      </c>
      <c r="K157" s="32" t="s">
        <v>461</v>
      </c>
      <c r="M157" s="112">
        <f t="shared" si="1"/>
        <v>5847500</v>
      </c>
    </row>
    <row r="158" spans="1:13" s="10" customFormat="1" ht="9.75" customHeight="1" x14ac:dyDescent="0.3">
      <c r="A158" s="25"/>
      <c r="B158" s="25"/>
      <c r="C158" s="26"/>
      <c r="D158" s="27"/>
      <c r="E158" s="28"/>
      <c r="F158" s="29"/>
      <c r="G158" s="32"/>
      <c r="H158" s="32"/>
      <c r="I158" s="27"/>
      <c r="J158" s="31"/>
      <c r="K158" s="32"/>
      <c r="M158" s="112"/>
    </row>
    <row r="159" spans="1:13" s="10" customFormat="1" ht="34.5" customHeight="1" x14ac:dyDescent="0.3">
      <c r="A159" s="25"/>
      <c r="B159" s="25"/>
      <c r="C159" s="26"/>
      <c r="D159" s="27"/>
      <c r="E159" s="28">
        <v>73</v>
      </c>
      <c r="F159" s="46" t="s">
        <v>278</v>
      </c>
      <c r="G159" s="32">
        <v>8.1999999999999993</v>
      </c>
      <c r="H159" s="27" t="str">
        <f>VLOOKUP(G159,SDGs2026!A1:C76,2,FALSE)</f>
        <v>8.2 แนวทางปฏิบัติในการจ้างงาน</v>
      </c>
      <c r="I159" s="364" t="s">
        <v>255</v>
      </c>
      <c r="J159" s="386">
        <v>256988000</v>
      </c>
      <c r="K159" s="360" t="s">
        <v>461</v>
      </c>
      <c r="M159" s="112">
        <f t="shared" si="1"/>
        <v>256988000</v>
      </c>
    </row>
    <row r="160" spans="1:13" s="10" customFormat="1" x14ac:dyDescent="0.3">
      <c r="A160" s="25"/>
      <c r="B160" s="25"/>
      <c r="C160" s="26"/>
      <c r="D160" s="27"/>
      <c r="E160" s="113"/>
      <c r="F160" s="46"/>
      <c r="G160" s="32">
        <v>8.3000000000000007</v>
      </c>
      <c r="H160" s="27" t="str">
        <f>VLOOKUP(G160,SDGs2026!A2:C77,2,FALSE)</f>
        <v>8.3 ค่าใช้จ่ายต่อพนักงาน</v>
      </c>
      <c r="I160" s="364"/>
      <c r="J160" s="386"/>
      <c r="K160" s="360"/>
      <c r="M160" s="112"/>
    </row>
    <row r="161" spans="1:13" s="10" customFormat="1" ht="9.75" customHeight="1" x14ac:dyDescent="0.3">
      <c r="A161" s="25"/>
      <c r="B161" s="25"/>
      <c r="C161" s="26"/>
      <c r="D161" s="27"/>
      <c r="E161" s="113"/>
      <c r="F161" s="46"/>
      <c r="G161" s="32"/>
      <c r="H161" s="27"/>
      <c r="I161" s="27"/>
      <c r="J161" s="31"/>
      <c r="K161" s="32"/>
      <c r="M161" s="112"/>
    </row>
    <row r="162" spans="1:13" s="10" customFormat="1" ht="39" x14ac:dyDescent="0.3">
      <c r="A162" s="25"/>
      <c r="B162" s="25"/>
      <c r="C162" s="26"/>
      <c r="D162" s="27"/>
      <c r="E162" s="28">
        <v>74</v>
      </c>
      <c r="F162" s="29" t="s">
        <v>351</v>
      </c>
      <c r="G162" s="32">
        <v>8.1999999999999993</v>
      </c>
      <c r="H162" s="27" t="str">
        <f>VLOOKUP(G162,SDGs2026!A3:C78,2,FALSE)</f>
        <v>8.2 แนวทางปฏิบัติในการจ้างงาน</v>
      </c>
      <c r="I162" s="364" t="s">
        <v>255</v>
      </c>
      <c r="J162" s="31">
        <v>1905600</v>
      </c>
      <c r="K162" s="32" t="s">
        <v>461</v>
      </c>
      <c r="M162" s="112">
        <f>J162</f>
        <v>1905600</v>
      </c>
    </row>
    <row r="163" spans="1:13" s="10" customFormat="1" x14ac:dyDescent="0.3">
      <c r="A163" s="25"/>
      <c r="B163" s="25"/>
      <c r="C163" s="26"/>
      <c r="D163" s="27"/>
      <c r="E163" s="28"/>
      <c r="F163" s="29"/>
      <c r="G163" s="32">
        <v>8.3000000000000007</v>
      </c>
      <c r="H163" s="27" t="str">
        <f>VLOOKUP(G163,SDGs2026!A4:C79,2,FALSE)</f>
        <v>8.3 ค่าใช้จ่ายต่อพนักงาน</v>
      </c>
      <c r="I163" s="364"/>
      <c r="J163" s="31"/>
      <c r="K163" s="32"/>
      <c r="M163" s="112"/>
    </row>
    <row r="164" spans="1:13" s="10" customFormat="1" ht="9.75" customHeight="1" x14ac:dyDescent="0.3">
      <c r="A164" s="25"/>
      <c r="B164" s="25"/>
      <c r="C164" s="26"/>
      <c r="D164" s="27"/>
      <c r="E164" s="28"/>
      <c r="F164" s="29"/>
      <c r="G164" s="32"/>
      <c r="H164" s="27"/>
      <c r="I164" s="27"/>
      <c r="J164" s="31"/>
      <c r="K164" s="32"/>
      <c r="M164" s="112"/>
    </row>
    <row r="165" spans="1:13" s="10" customFormat="1" ht="39" x14ac:dyDescent="0.3">
      <c r="A165" s="25"/>
      <c r="B165" s="25"/>
      <c r="C165" s="26"/>
      <c r="D165" s="27"/>
      <c r="E165" s="28">
        <v>75</v>
      </c>
      <c r="F165" s="29" t="s">
        <v>352</v>
      </c>
      <c r="G165" s="32"/>
      <c r="H165" s="32" t="s">
        <v>140</v>
      </c>
      <c r="I165" s="27" t="s">
        <v>256</v>
      </c>
      <c r="J165" s="31">
        <v>1000000</v>
      </c>
      <c r="K165" s="32" t="s">
        <v>461</v>
      </c>
      <c r="M165" s="112">
        <f>J165</f>
        <v>1000000</v>
      </c>
    </row>
    <row r="166" spans="1:13" s="10" customFormat="1" ht="9.75" customHeight="1" x14ac:dyDescent="0.3">
      <c r="A166" s="25"/>
      <c r="B166" s="25"/>
      <c r="C166" s="26"/>
      <c r="D166" s="27"/>
      <c r="E166" s="28"/>
      <c r="F166" s="29"/>
      <c r="G166" s="32"/>
      <c r="H166" s="32"/>
      <c r="I166" s="27"/>
      <c r="J166" s="31"/>
      <c r="K166" s="32"/>
      <c r="M166" s="112"/>
    </row>
    <row r="167" spans="1:13" s="10" customFormat="1" ht="39" x14ac:dyDescent="0.3">
      <c r="A167" s="25"/>
      <c r="B167" s="25"/>
      <c r="C167" s="26"/>
      <c r="D167" s="27"/>
      <c r="E167" s="28">
        <v>76</v>
      </c>
      <c r="F167" s="29" t="s">
        <v>279</v>
      </c>
      <c r="G167" s="32"/>
      <c r="H167" s="32" t="s">
        <v>140</v>
      </c>
      <c r="I167" s="27" t="s">
        <v>296</v>
      </c>
      <c r="J167" s="31">
        <v>200000</v>
      </c>
      <c r="K167" s="32" t="s">
        <v>461</v>
      </c>
      <c r="M167" s="112">
        <f>J167</f>
        <v>200000</v>
      </c>
    </row>
    <row r="168" spans="1:13" s="10" customFormat="1" ht="9.75" customHeight="1" x14ac:dyDescent="0.3">
      <c r="A168" s="25"/>
      <c r="B168" s="25"/>
      <c r="C168" s="26"/>
      <c r="D168" s="27"/>
      <c r="E168" s="28"/>
      <c r="F168" s="29"/>
      <c r="G168" s="32"/>
      <c r="H168" s="32"/>
      <c r="I168" s="27"/>
      <c r="J168" s="31"/>
      <c r="K168" s="32"/>
      <c r="M168" s="112"/>
    </row>
    <row r="169" spans="1:13" s="10" customFormat="1" ht="58.5" x14ac:dyDescent="0.3">
      <c r="A169" s="25"/>
      <c r="B169" s="25"/>
      <c r="C169" s="26"/>
      <c r="D169" s="27"/>
      <c r="E169" s="28">
        <v>77</v>
      </c>
      <c r="F169" s="29" t="s">
        <v>353</v>
      </c>
      <c r="G169" s="32"/>
      <c r="H169" s="32" t="s">
        <v>140</v>
      </c>
      <c r="I169" s="27" t="s">
        <v>312</v>
      </c>
      <c r="J169" s="31">
        <v>3415500</v>
      </c>
      <c r="K169" s="32" t="s">
        <v>461</v>
      </c>
      <c r="M169" s="112">
        <f>J169</f>
        <v>3415500</v>
      </c>
    </row>
    <row r="170" spans="1:13" s="10" customFormat="1" ht="9.75" customHeight="1" x14ac:dyDescent="0.3">
      <c r="A170" s="25"/>
      <c r="B170" s="25"/>
      <c r="C170" s="26"/>
      <c r="D170" s="27"/>
      <c r="E170" s="28"/>
      <c r="F170" s="29"/>
      <c r="G170" s="32"/>
      <c r="H170" s="32"/>
      <c r="I170" s="27"/>
      <c r="J170" s="31"/>
      <c r="K170" s="32"/>
      <c r="M170" s="112"/>
    </row>
    <row r="171" spans="1:13" s="10" customFormat="1" ht="39" customHeight="1" x14ac:dyDescent="0.3">
      <c r="A171" s="25"/>
      <c r="B171" s="25"/>
      <c r="C171" s="26"/>
      <c r="D171" s="25" t="s">
        <v>125</v>
      </c>
      <c r="E171" s="28">
        <v>78</v>
      </c>
      <c r="F171" s="46" t="s">
        <v>462</v>
      </c>
      <c r="G171" s="32">
        <v>4.3</v>
      </c>
      <c r="H171" s="27" t="str">
        <f>VLOOKUP(G171,SDGs2026!A1:C76,2,FALSE)</f>
        <v>4.3 มาตรการการเรียนรู้ตลอดชีวิต</v>
      </c>
      <c r="I171" s="25" t="s">
        <v>295</v>
      </c>
      <c r="J171" s="42">
        <v>220000</v>
      </c>
      <c r="K171" s="32" t="s">
        <v>139</v>
      </c>
      <c r="L171" s="112">
        <f t="shared" ref="L171:L212" si="2">J171</f>
        <v>220000</v>
      </c>
    </row>
    <row r="172" spans="1:13" s="10" customFormat="1" ht="7.5" customHeight="1" x14ac:dyDescent="0.3">
      <c r="A172" s="25"/>
      <c r="B172" s="25"/>
      <c r="C172" s="26"/>
      <c r="D172" s="25"/>
      <c r="E172" s="113"/>
      <c r="F172" s="46"/>
      <c r="G172" s="32"/>
      <c r="H172" s="27"/>
      <c r="I172" s="25"/>
      <c r="J172" s="323"/>
      <c r="K172" s="32"/>
      <c r="L172" s="112"/>
    </row>
    <row r="173" spans="1:13" s="10" customFormat="1" ht="39" customHeight="1" x14ac:dyDescent="0.3">
      <c r="A173" s="25"/>
      <c r="B173" s="25"/>
      <c r="C173" s="26"/>
      <c r="D173" s="25"/>
      <c r="E173" s="113"/>
      <c r="F173" s="46"/>
      <c r="G173" s="32">
        <v>8.5</v>
      </c>
      <c r="H173" s="27" t="str">
        <f>VLOOKUP(G173,SDGs2026!A2:C77,2,FALSE)</f>
        <v>8.5 สัดส่วนพนักงานที่มีสัญญาจ้างงานที่มั่นคง</v>
      </c>
      <c r="I173" s="25"/>
      <c r="J173" s="42"/>
      <c r="K173" s="25"/>
      <c r="L173" s="112">
        <f t="shared" si="2"/>
        <v>0</v>
      </c>
    </row>
    <row r="174" spans="1:13" s="10" customFormat="1" ht="7.5" customHeight="1" x14ac:dyDescent="0.3">
      <c r="A174" s="25"/>
      <c r="B174" s="25"/>
      <c r="C174" s="26"/>
      <c r="D174" s="25"/>
      <c r="E174" s="113"/>
      <c r="F174" s="46"/>
      <c r="G174" s="32"/>
      <c r="H174" s="27"/>
      <c r="I174" s="25"/>
      <c r="J174" s="42"/>
      <c r="K174" s="25"/>
      <c r="L174" s="112"/>
    </row>
    <row r="175" spans="1:13" s="10" customFormat="1" ht="39" customHeight="1" x14ac:dyDescent="0.3">
      <c r="A175" s="25"/>
      <c r="B175" s="25"/>
      <c r="C175" s="26"/>
      <c r="D175" s="25"/>
      <c r="E175" s="113"/>
      <c r="F175" s="46"/>
      <c r="G175" s="32">
        <v>16.2</v>
      </c>
      <c r="H175" s="27" t="str">
        <f>VLOOKUP(G175,SDGs2026!A3:C78,2,FALSE)</f>
        <v>16.2 มาตรการธรรมาภิบาลของมหาวิทยาลัย</v>
      </c>
      <c r="I175" s="25"/>
      <c r="J175" s="42"/>
      <c r="K175" s="25"/>
      <c r="L175" s="112">
        <f t="shared" si="2"/>
        <v>0</v>
      </c>
    </row>
    <row r="176" spans="1:13" s="10" customFormat="1" ht="7.5" customHeight="1" x14ac:dyDescent="0.3">
      <c r="A176" s="25"/>
      <c r="B176" s="25"/>
      <c r="C176" s="26"/>
      <c r="D176" s="25"/>
      <c r="E176" s="113"/>
      <c r="F176" s="46"/>
      <c r="G176" s="32"/>
      <c r="H176" s="27"/>
      <c r="I176" s="25"/>
      <c r="J176" s="42"/>
      <c r="K176" s="25"/>
      <c r="L176" s="112"/>
    </row>
    <row r="177" spans="1:13" s="10" customFormat="1" ht="39" customHeight="1" x14ac:dyDescent="0.3">
      <c r="A177" s="25"/>
      <c r="B177" s="32"/>
      <c r="C177" s="26"/>
      <c r="D177" s="25"/>
      <c r="E177" s="28">
        <v>79</v>
      </c>
      <c r="F177" s="29" t="s">
        <v>269</v>
      </c>
      <c r="G177" s="32">
        <v>3.3</v>
      </c>
      <c r="H177" s="27" t="str">
        <f>VLOOKUP(G177,SDGs2026!A4:C79,2,FALSE)</f>
        <v>3.3 ความร่วมมือและบริการด้านสุขภาพ</v>
      </c>
      <c r="I177" s="27" t="s">
        <v>255</v>
      </c>
      <c r="J177" s="31">
        <v>2000000</v>
      </c>
      <c r="K177" s="32" t="s">
        <v>139</v>
      </c>
      <c r="L177" s="112">
        <f t="shared" si="2"/>
        <v>2000000</v>
      </c>
    </row>
    <row r="178" spans="1:13" s="10" customFormat="1" ht="7.5" customHeight="1" x14ac:dyDescent="0.3">
      <c r="A178" s="25"/>
      <c r="B178" s="32"/>
      <c r="C178" s="26"/>
      <c r="D178" s="25"/>
      <c r="E178" s="28"/>
      <c r="F178" s="29"/>
      <c r="G178" s="32"/>
      <c r="H178" s="27"/>
      <c r="I178" s="27"/>
      <c r="J178" s="31"/>
      <c r="K178" s="32"/>
      <c r="L178" s="112"/>
    </row>
    <row r="179" spans="1:13" s="10" customFormat="1" ht="39" customHeight="1" x14ac:dyDescent="0.3">
      <c r="A179" s="25"/>
      <c r="B179" s="32"/>
      <c r="C179" s="26"/>
      <c r="D179" s="25"/>
      <c r="E179" s="28">
        <v>80</v>
      </c>
      <c r="F179" s="29" t="s">
        <v>270</v>
      </c>
      <c r="G179" s="32">
        <v>4.3</v>
      </c>
      <c r="H179" s="27" t="str">
        <f>VLOOKUP(G179,SDGs2026!A5:C80,2,FALSE)</f>
        <v>4.3 มาตรการการเรียนรู้ตลอดชีวิต</v>
      </c>
      <c r="I179" s="27" t="s">
        <v>255</v>
      </c>
      <c r="J179" s="31">
        <v>375000</v>
      </c>
      <c r="K179" s="32" t="s">
        <v>139</v>
      </c>
      <c r="L179" s="112">
        <f t="shared" si="2"/>
        <v>375000</v>
      </c>
    </row>
    <row r="180" spans="1:13" s="10" customFormat="1" ht="7.5" customHeight="1" x14ac:dyDescent="0.3">
      <c r="A180" s="25"/>
      <c r="B180" s="32"/>
      <c r="C180" s="26"/>
      <c r="D180" s="25"/>
      <c r="E180" s="28"/>
      <c r="F180" s="29"/>
      <c r="G180" s="32"/>
      <c r="H180" s="27"/>
      <c r="I180" s="27"/>
      <c r="J180" s="31"/>
      <c r="K180" s="32"/>
      <c r="L180" s="112"/>
    </row>
    <row r="181" spans="1:13" s="10" customFormat="1" ht="39" customHeight="1" x14ac:dyDescent="0.3">
      <c r="A181" s="25"/>
      <c r="B181" s="32"/>
      <c r="C181" s="26"/>
      <c r="D181" s="25"/>
      <c r="E181" s="28">
        <v>81</v>
      </c>
      <c r="F181" s="29" t="s">
        <v>354</v>
      </c>
      <c r="G181" s="32">
        <v>16.2</v>
      </c>
      <c r="H181" s="27" t="str">
        <f>VLOOKUP(G181,SDGs2026!A6:C81,2,FALSE)</f>
        <v>16.2 มาตรการธรรมาภิบาลของมหาวิทยาลัย</v>
      </c>
      <c r="I181" s="27" t="s">
        <v>255</v>
      </c>
      <c r="J181" s="31">
        <v>500000</v>
      </c>
      <c r="K181" s="32" t="s">
        <v>139</v>
      </c>
      <c r="L181" s="112">
        <f t="shared" si="2"/>
        <v>500000</v>
      </c>
    </row>
    <row r="182" spans="1:13" s="10" customFormat="1" ht="7.5" customHeight="1" x14ac:dyDescent="0.3">
      <c r="A182" s="25"/>
      <c r="B182" s="32"/>
      <c r="C182" s="26"/>
      <c r="D182" s="25"/>
      <c r="E182" s="28"/>
      <c r="F182" s="29"/>
      <c r="G182" s="32"/>
      <c r="H182" s="27"/>
      <c r="I182" s="27"/>
      <c r="J182" s="31"/>
      <c r="K182" s="32"/>
      <c r="L182" s="112"/>
    </row>
    <row r="183" spans="1:13" s="10" customFormat="1" ht="58.5" x14ac:dyDescent="0.3">
      <c r="A183" s="25"/>
      <c r="B183" s="32"/>
      <c r="C183" s="26"/>
      <c r="D183" s="25"/>
      <c r="E183" s="28">
        <v>82</v>
      </c>
      <c r="F183" s="46" t="s">
        <v>355</v>
      </c>
      <c r="G183" s="32">
        <v>4.0999999999999996</v>
      </c>
      <c r="H183" s="27" t="str">
        <f>VLOOKUP(G183,SDGs2026!A1:C76,2,FALSE)</f>
        <v>4.1 การวิจัยเกี่ยวกับการศึกษาระดับปฐมวัยและการเรียนรู้ตลอดชีวิต</v>
      </c>
      <c r="I183" s="25" t="s">
        <v>298</v>
      </c>
      <c r="J183" s="42">
        <v>250000</v>
      </c>
      <c r="K183" s="32" t="s">
        <v>461</v>
      </c>
      <c r="M183" s="112">
        <f>J183</f>
        <v>250000</v>
      </c>
    </row>
    <row r="184" spans="1:13" s="10" customFormat="1" ht="7.5" customHeight="1" x14ac:dyDescent="0.3">
      <c r="A184" s="25"/>
      <c r="B184" s="32"/>
      <c r="C184" s="26"/>
      <c r="D184" s="25"/>
      <c r="E184" s="28"/>
      <c r="F184" s="46"/>
      <c r="G184" s="32"/>
      <c r="H184" s="27"/>
      <c r="I184" s="25"/>
      <c r="J184" s="42"/>
      <c r="K184" s="32"/>
      <c r="M184" s="112"/>
    </row>
    <row r="185" spans="1:13" s="10" customFormat="1" x14ac:dyDescent="0.3">
      <c r="A185" s="25"/>
      <c r="B185" s="32"/>
      <c r="C185" s="26"/>
      <c r="D185" s="27"/>
      <c r="E185" s="28"/>
      <c r="F185" s="46"/>
      <c r="G185" s="32">
        <v>17.399999999999999</v>
      </c>
      <c r="H185" s="27" t="str">
        <f>VLOOKUP(G185,SDGs2026!A2:C77,2,FALSE)</f>
        <v>17.4 การศึกษาเพื่อ SDGs</v>
      </c>
      <c r="I185" s="25"/>
      <c r="J185" s="42"/>
      <c r="K185" s="25"/>
      <c r="L185" s="112">
        <f t="shared" si="2"/>
        <v>0</v>
      </c>
    </row>
    <row r="186" spans="1:13" s="10" customFormat="1" ht="7.5" customHeight="1" x14ac:dyDescent="0.3">
      <c r="A186" s="25"/>
      <c r="B186" s="32"/>
      <c r="C186" s="26"/>
      <c r="D186" s="27"/>
      <c r="E186" s="28"/>
      <c r="F186" s="46"/>
      <c r="G186" s="32"/>
      <c r="H186" s="27"/>
      <c r="I186" s="25"/>
      <c r="J186" s="42"/>
      <c r="K186" s="25"/>
      <c r="L186" s="112"/>
    </row>
    <row r="187" spans="1:13" s="10" customFormat="1" ht="36" customHeight="1" x14ac:dyDescent="0.3">
      <c r="A187" s="364" t="s">
        <v>92</v>
      </c>
      <c r="B187" s="407" t="s">
        <v>93</v>
      </c>
      <c r="C187" s="26"/>
      <c r="D187" s="380" t="s">
        <v>126</v>
      </c>
      <c r="E187" s="68">
        <v>83</v>
      </c>
      <c r="F187" s="44" t="s">
        <v>356</v>
      </c>
      <c r="G187" s="45">
        <v>8.4</v>
      </c>
      <c r="H187" s="27" t="str">
        <f>VLOOKUP(G187,SDGs2026!A19:C94,2,FALSE)</f>
        <v>8.4 สัดส่วนนักศึกษาที่เข้ารับการฝึกงาน</v>
      </c>
      <c r="I187" s="27" t="s">
        <v>297</v>
      </c>
      <c r="J187" s="31">
        <v>146900</v>
      </c>
      <c r="K187" s="32" t="s">
        <v>139</v>
      </c>
      <c r="L187" s="112">
        <f t="shared" si="2"/>
        <v>146900</v>
      </c>
    </row>
    <row r="188" spans="1:13" s="10" customFormat="1" ht="19.5" customHeight="1" x14ac:dyDescent="0.3">
      <c r="A188" s="364"/>
      <c r="B188" s="407"/>
      <c r="C188" s="26"/>
      <c r="D188" s="380"/>
      <c r="E188" s="68"/>
      <c r="F188" s="44"/>
      <c r="G188" s="45"/>
      <c r="H188" s="27"/>
      <c r="I188" s="27"/>
      <c r="J188" s="31"/>
      <c r="K188" s="32"/>
      <c r="L188" s="112"/>
    </row>
    <row r="189" spans="1:13" s="10" customFormat="1" ht="39" x14ac:dyDescent="0.3">
      <c r="A189" s="364"/>
      <c r="B189" s="407"/>
      <c r="C189" s="26"/>
      <c r="D189" s="380"/>
      <c r="E189" s="68">
        <v>84</v>
      </c>
      <c r="F189" s="44" t="s">
        <v>357</v>
      </c>
      <c r="G189" s="45"/>
      <c r="H189" s="32" t="s">
        <v>140</v>
      </c>
      <c r="I189" s="27" t="s">
        <v>237</v>
      </c>
      <c r="J189" s="31">
        <v>200000</v>
      </c>
      <c r="K189" s="32" t="s">
        <v>139</v>
      </c>
      <c r="L189" s="112">
        <f t="shared" si="2"/>
        <v>200000</v>
      </c>
    </row>
    <row r="190" spans="1:13" s="10" customFormat="1" ht="7.5" customHeight="1" x14ac:dyDescent="0.3">
      <c r="A190" s="27"/>
      <c r="B190" s="407"/>
      <c r="C190" s="26"/>
      <c r="D190" s="43"/>
      <c r="E190" s="68"/>
      <c r="F190" s="44"/>
      <c r="G190" s="45"/>
      <c r="H190" s="32"/>
      <c r="I190" s="27"/>
      <c r="J190" s="31"/>
      <c r="K190" s="32"/>
      <c r="L190" s="112"/>
    </row>
    <row r="191" spans="1:13" s="10" customFormat="1" ht="39" x14ac:dyDescent="0.3">
      <c r="A191" s="25"/>
      <c r="B191" s="407"/>
      <c r="C191" s="26"/>
      <c r="D191" s="67"/>
      <c r="E191" s="68">
        <v>85</v>
      </c>
      <c r="F191" s="44" t="s">
        <v>271</v>
      </c>
      <c r="G191" s="45"/>
      <c r="H191" s="32" t="s">
        <v>140</v>
      </c>
      <c r="I191" s="27" t="s">
        <v>272</v>
      </c>
      <c r="J191" s="31">
        <v>300000</v>
      </c>
      <c r="K191" s="32" t="s">
        <v>139</v>
      </c>
      <c r="L191" s="112">
        <f t="shared" si="2"/>
        <v>300000</v>
      </c>
    </row>
    <row r="192" spans="1:13" s="10" customFormat="1" ht="29.25" customHeight="1" x14ac:dyDescent="0.3">
      <c r="A192" s="25"/>
      <c r="B192" s="407"/>
      <c r="C192" s="26"/>
      <c r="D192" s="67"/>
      <c r="E192" s="68"/>
      <c r="F192" s="44"/>
      <c r="G192" s="45"/>
      <c r="H192" s="32"/>
      <c r="I192" s="27"/>
      <c r="J192" s="31"/>
      <c r="K192" s="32"/>
      <c r="L192" s="112">
        <f t="shared" si="2"/>
        <v>0</v>
      </c>
    </row>
    <row r="193" spans="1:15" s="10" customFormat="1" x14ac:dyDescent="0.3">
      <c r="A193" s="25"/>
      <c r="B193" s="407"/>
      <c r="C193" s="26"/>
      <c r="D193" s="67"/>
      <c r="E193" s="68"/>
      <c r="F193" s="44"/>
      <c r="G193" s="45"/>
      <c r="H193" s="32"/>
      <c r="I193" s="27"/>
      <c r="J193" s="31"/>
      <c r="K193" s="32"/>
      <c r="L193" s="112">
        <f t="shared" si="2"/>
        <v>0</v>
      </c>
    </row>
    <row r="194" spans="1:15" s="10" customFormat="1" x14ac:dyDescent="0.3">
      <c r="A194" s="25"/>
      <c r="B194" s="407"/>
      <c r="C194" s="26"/>
      <c r="D194" s="67"/>
      <c r="E194" s="68"/>
      <c r="F194" s="44"/>
      <c r="G194" s="45"/>
      <c r="H194" s="27"/>
      <c r="I194" s="27"/>
      <c r="J194" s="31"/>
      <c r="K194" s="32"/>
      <c r="L194" s="112">
        <f t="shared" si="2"/>
        <v>0</v>
      </c>
    </row>
    <row r="195" spans="1:15" s="10" customFormat="1" x14ac:dyDescent="0.3">
      <c r="A195" s="27"/>
      <c r="B195" s="114"/>
      <c r="C195" s="26"/>
      <c r="D195" s="43"/>
      <c r="E195" s="68"/>
      <c r="F195" s="44"/>
      <c r="G195" s="45"/>
      <c r="H195" s="27"/>
      <c r="I195" s="27"/>
      <c r="J195" s="31"/>
      <c r="K195" s="32"/>
      <c r="L195" s="112">
        <f t="shared" si="2"/>
        <v>0</v>
      </c>
    </row>
    <row r="196" spans="1:15" s="47" customFormat="1" ht="37.5" customHeight="1" x14ac:dyDescent="0.3">
      <c r="A196" s="364" t="s">
        <v>94</v>
      </c>
      <c r="B196" s="32" t="s">
        <v>95</v>
      </c>
      <c r="C196" s="40"/>
      <c r="D196" s="25" t="s">
        <v>463</v>
      </c>
      <c r="E196" s="28">
        <v>86</v>
      </c>
      <c r="F196" s="46" t="s">
        <v>313</v>
      </c>
      <c r="G196" s="32">
        <v>8.4</v>
      </c>
      <c r="H196" s="25"/>
      <c r="I196" s="27" t="s">
        <v>297</v>
      </c>
      <c r="J196" s="42">
        <v>515200</v>
      </c>
      <c r="K196" s="32" t="s">
        <v>461</v>
      </c>
      <c r="M196" s="112">
        <f>J196</f>
        <v>515200</v>
      </c>
      <c r="N196" s="10"/>
      <c r="O196" s="10"/>
    </row>
    <row r="197" spans="1:15" s="47" customFormat="1" ht="15" customHeight="1" x14ac:dyDescent="0.3">
      <c r="A197" s="364"/>
      <c r="B197" s="32"/>
      <c r="C197" s="40"/>
      <c r="D197" s="25"/>
      <c r="E197" s="28"/>
      <c r="F197" s="46"/>
      <c r="G197" s="32"/>
      <c r="H197" s="25"/>
      <c r="I197" s="27"/>
      <c r="J197" s="42"/>
      <c r="K197" s="32"/>
      <c r="M197" s="112"/>
      <c r="N197" s="10"/>
      <c r="O197" s="10"/>
    </row>
    <row r="198" spans="1:15" s="47" customFormat="1" ht="136.5" x14ac:dyDescent="0.3">
      <c r="A198" s="364"/>
      <c r="B198" s="25"/>
      <c r="C198" s="40"/>
      <c r="D198" s="25"/>
      <c r="E198" s="28">
        <v>87</v>
      </c>
      <c r="F198" s="46" t="s">
        <v>358</v>
      </c>
      <c r="G198" s="32">
        <v>4.3</v>
      </c>
      <c r="H198" s="25"/>
      <c r="I198" s="27" t="s">
        <v>311</v>
      </c>
      <c r="J198" s="42">
        <v>2222000</v>
      </c>
      <c r="K198" s="32" t="s">
        <v>461</v>
      </c>
      <c r="M198" s="112">
        <f>J198</f>
        <v>2222000</v>
      </c>
      <c r="N198" s="10"/>
      <c r="O198" s="10"/>
    </row>
    <row r="199" spans="1:15" s="47" customFormat="1" ht="15" customHeight="1" x14ac:dyDescent="0.3">
      <c r="A199" s="27"/>
      <c r="B199" s="25"/>
      <c r="C199" s="40"/>
      <c r="D199" s="25"/>
      <c r="E199" s="28"/>
      <c r="F199" s="46"/>
      <c r="G199" s="32"/>
      <c r="H199" s="25"/>
      <c r="I199" s="27"/>
      <c r="J199" s="42"/>
      <c r="K199" s="32"/>
      <c r="M199" s="112"/>
      <c r="N199" s="10"/>
      <c r="O199" s="10"/>
    </row>
    <row r="200" spans="1:15" s="47" customFormat="1" ht="39" x14ac:dyDescent="0.3">
      <c r="A200" s="25"/>
      <c r="B200" s="25"/>
      <c r="C200" s="40"/>
      <c r="D200" s="25"/>
      <c r="E200" s="28">
        <v>88</v>
      </c>
      <c r="F200" s="46" t="s">
        <v>276</v>
      </c>
      <c r="G200" s="32">
        <v>4.3</v>
      </c>
      <c r="H200" s="25"/>
      <c r="I200" s="27" t="s">
        <v>311</v>
      </c>
      <c r="J200" s="42">
        <v>2058300</v>
      </c>
      <c r="K200" s="32" t="s">
        <v>461</v>
      </c>
      <c r="M200" s="112">
        <f>J200</f>
        <v>2058300</v>
      </c>
      <c r="N200" s="10"/>
      <c r="O200" s="10"/>
    </row>
    <row r="201" spans="1:15" s="47" customFormat="1" ht="15" customHeight="1" x14ac:dyDescent="0.3">
      <c r="A201" s="25"/>
      <c r="B201" s="25"/>
      <c r="C201" s="40"/>
      <c r="D201" s="25"/>
      <c r="E201" s="28"/>
      <c r="F201" s="46"/>
      <c r="G201" s="32"/>
      <c r="H201" s="25"/>
      <c r="I201" s="27"/>
      <c r="J201" s="42"/>
      <c r="K201" s="32"/>
      <c r="M201" s="112"/>
      <c r="N201" s="10"/>
      <c r="O201" s="10"/>
    </row>
    <row r="202" spans="1:15" s="47" customFormat="1" ht="39" x14ac:dyDescent="0.3">
      <c r="A202" s="33"/>
      <c r="B202" s="33"/>
      <c r="C202" s="34"/>
      <c r="D202" s="33"/>
      <c r="E202" s="35">
        <v>89</v>
      </c>
      <c r="F202" s="49" t="s">
        <v>359</v>
      </c>
      <c r="G202" s="30">
        <v>4.3</v>
      </c>
      <c r="H202" s="33"/>
      <c r="I202" s="38" t="s">
        <v>311</v>
      </c>
      <c r="J202" s="70">
        <v>200000</v>
      </c>
      <c r="K202" s="30" t="s">
        <v>461</v>
      </c>
      <c r="M202" s="112">
        <f>J202</f>
        <v>200000</v>
      </c>
      <c r="N202" s="10"/>
      <c r="O202" s="10"/>
    </row>
    <row r="203" spans="1:15" ht="18.75" customHeight="1" x14ac:dyDescent="0.45">
      <c r="A203" s="364" t="s">
        <v>96</v>
      </c>
      <c r="B203" s="360" t="s">
        <v>60</v>
      </c>
      <c r="C203" s="93"/>
      <c r="D203" s="94"/>
      <c r="E203" s="95"/>
      <c r="F203" s="96"/>
      <c r="G203" s="97"/>
      <c r="H203" s="94"/>
      <c r="I203" s="94"/>
      <c r="J203" s="115"/>
      <c r="K203" s="32"/>
      <c r="L203" s="112">
        <f t="shared" si="2"/>
        <v>0</v>
      </c>
      <c r="N203" s="10"/>
      <c r="O203" s="10"/>
    </row>
    <row r="204" spans="1:15" x14ac:dyDescent="0.45">
      <c r="A204" s="364"/>
      <c r="B204" s="360"/>
      <c r="C204" s="93"/>
      <c r="D204" s="94"/>
      <c r="E204" s="95"/>
      <c r="F204" s="96"/>
      <c r="G204" s="97"/>
      <c r="H204" s="94"/>
      <c r="I204" s="94"/>
      <c r="J204" s="115"/>
      <c r="K204" s="32"/>
      <c r="L204" s="112"/>
      <c r="N204" s="10"/>
      <c r="O204" s="10"/>
    </row>
    <row r="205" spans="1:15" x14ac:dyDescent="0.45">
      <c r="A205" s="364"/>
      <c r="B205" s="32"/>
      <c r="C205" s="93"/>
      <c r="D205" s="94"/>
      <c r="E205" s="95"/>
      <c r="F205" s="96"/>
      <c r="G205" s="97"/>
      <c r="H205" s="94"/>
      <c r="I205" s="94"/>
      <c r="J205" s="115"/>
      <c r="K205" s="32"/>
      <c r="L205" s="112"/>
      <c r="N205" s="10"/>
      <c r="O205" s="10"/>
    </row>
    <row r="206" spans="1:15" x14ac:dyDescent="0.45">
      <c r="A206" s="364"/>
      <c r="B206" s="32"/>
      <c r="C206" s="93"/>
      <c r="D206" s="94"/>
      <c r="E206" s="95"/>
      <c r="F206" s="96"/>
      <c r="G206" s="97"/>
      <c r="H206" s="94"/>
      <c r="I206" s="94"/>
      <c r="J206" s="115"/>
      <c r="K206" s="32"/>
      <c r="L206" s="112"/>
      <c r="N206" s="10"/>
      <c r="O206" s="10"/>
    </row>
    <row r="207" spans="1:15" x14ac:dyDescent="0.45">
      <c r="A207" s="116"/>
      <c r="B207" s="32"/>
      <c r="C207" s="93"/>
      <c r="D207" s="94"/>
      <c r="E207" s="95"/>
      <c r="F207" s="96"/>
      <c r="G207" s="97"/>
      <c r="H207" s="94"/>
      <c r="I207" s="94"/>
      <c r="J207" s="115"/>
      <c r="K207" s="32"/>
      <c r="L207" s="112"/>
      <c r="N207" s="10"/>
      <c r="O207" s="10"/>
    </row>
    <row r="208" spans="1:15" s="47" customFormat="1" ht="18.75" customHeight="1" x14ac:dyDescent="0.3">
      <c r="A208" s="364" t="s">
        <v>97</v>
      </c>
      <c r="B208" s="360" t="s">
        <v>98</v>
      </c>
      <c r="C208" s="40"/>
      <c r="D208" s="364" t="s">
        <v>127</v>
      </c>
      <c r="E208" s="28"/>
      <c r="F208" s="46"/>
      <c r="G208" s="32"/>
      <c r="H208" s="25"/>
      <c r="I208" s="27"/>
      <c r="J208" s="42"/>
      <c r="K208" s="32"/>
      <c r="L208" s="112">
        <f t="shared" si="2"/>
        <v>0</v>
      </c>
      <c r="N208" s="10"/>
      <c r="O208" s="10"/>
    </row>
    <row r="209" spans="1:15" s="47" customFormat="1" x14ac:dyDescent="0.3">
      <c r="A209" s="364"/>
      <c r="B209" s="360"/>
      <c r="C209" s="40"/>
      <c r="D209" s="364"/>
      <c r="E209" s="28"/>
      <c r="F209" s="46"/>
      <c r="G209" s="32"/>
      <c r="H209" s="25"/>
      <c r="I209" s="27"/>
      <c r="J209" s="42"/>
      <c r="K209" s="32"/>
      <c r="L209" s="112">
        <f t="shared" si="2"/>
        <v>0</v>
      </c>
      <c r="N209" s="10"/>
      <c r="O209" s="10"/>
    </row>
    <row r="210" spans="1:15" s="47" customFormat="1" x14ac:dyDescent="0.3">
      <c r="A210" s="364"/>
      <c r="B210" s="25"/>
      <c r="C210" s="40"/>
      <c r="D210" s="364"/>
      <c r="E210" s="28"/>
      <c r="F210" s="46"/>
      <c r="G210" s="32"/>
      <c r="H210" s="25"/>
      <c r="I210" s="27"/>
      <c r="J210" s="42"/>
      <c r="K210" s="32"/>
      <c r="L210" s="112">
        <f t="shared" si="2"/>
        <v>0</v>
      </c>
      <c r="N210" s="10"/>
      <c r="O210" s="10"/>
    </row>
    <row r="211" spans="1:15" s="47" customFormat="1" x14ac:dyDescent="0.3">
      <c r="A211" s="364"/>
      <c r="B211" s="25"/>
      <c r="C211" s="40"/>
      <c r="D211" s="364"/>
      <c r="E211" s="28"/>
      <c r="F211" s="46"/>
      <c r="G211" s="32"/>
      <c r="H211" s="25"/>
      <c r="I211" s="27"/>
      <c r="J211" s="42"/>
      <c r="K211" s="32"/>
      <c r="L211" s="112">
        <f t="shared" si="2"/>
        <v>0</v>
      </c>
      <c r="N211" s="10"/>
      <c r="O211" s="10"/>
    </row>
    <row r="212" spans="1:15" s="47" customFormat="1" x14ac:dyDescent="0.3">
      <c r="A212" s="27"/>
      <c r="B212" s="32"/>
      <c r="C212" s="40"/>
      <c r="D212" s="364"/>
      <c r="E212" s="28"/>
      <c r="F212" s="46"/>
      <c r="G212" s="32"/>
      <c r="H212" s="25"/>
      <c r="I212" s="27"/>
      <c r="J212" s="42"/>
      <c r="K212" s="32"/>
      <c r="L212" s="112">
        <f t="shared" si="2"/>
        <v>0</v>
      </c>
      <c r="N212" s="10"/>
      <c r="O212" s="10"/>
    </row>
    <row r="213" spans="1:15" s="47" customFormat="1" x14ac:dyDescent="0.3">
      <c r="A213" s="27"/>
      <c r="B213" s="32"/>
      <c r="C213" s="40"/>
      <c r="D213" s="25"/>
      <c r="E213" s="28"/>
      <c r="F213" s="46"/>
      <c r="G213" s="32"/>
      <c r="H213" s="25"/>
      <c r="I213" s="27"/>
      <c r="J213" s="42"/>
      <c r="K213" s="32"/>
      <c r="L213" s="112">
        <f t="shared" ref="L213:L261" si="3">J213</f>
        <v>0</v>
      </c>
      <c r="N213" s="10"/>
      <c r="O213" s="10"/>
    </row>
    <row r="214" spans="1:15" s="47" customFormat="1" ht="18.75" customHeight="1" x14ac:dyDescent="0.3">
      <c r="A214" s="364" t="s">
        <v>130</v>
      </c>
      <c r="B214" s="360" t="s">
        <v>99</v>
      </c>
      <c r="C214" s="40"/>
      <c r="D214" s="364" t="s">
        <v>128</v>
      </c>
      <c r="E214" s="28"/>
      <c r="F214" s="46"/>
      <c r="G214" s="32"/>
      <c r="H214" s="25"/>
      <c r="I214" s="27"/>
      <c r="J214" s="42"/>
      <c r="K214" s="32"/>
      <c r="L214" s="112">
        <f t="shared" si="3"/>
        <v>0</v>
      </c>
      <c r="N214" s="10"/>
      <c r="O214" s="10"/>
    </row>
    <row r="215" spans="1:15" s="47" customFormat="1" x14ac:dyDescent="0.3">
      <c r="A215" s="364"/>
      <c r="B215" s="360"/>
      <c r="C215" s="40"/>
      <c r="D215" s="364"/>
      <c r="E215" s="28"/>
      <c r="F215" s="46"/>
      <c r="G215" s="32"/>
      <c r="H215" s="25"/>
      <c r="I215" s="27"/>
      <c r="J215" s="42"/>
      <c r="K215" s="32"/>
      <c r="L215" s="112">
        <f t="shared" si="3"/>
        <v>0</v>
      </c>
      <c r="N215" s="10"/>
      <c r="O215" s="10"/>
    </row>
    <row r="216" spans="1:15" s="47" customFormat="1" x14ac:dyDescent="0.3">
      <c r="A216" s="364"/>
      <c r="B216" s="360"/>
      <c r="C216" s="40"/>
      <c r="D216" s="364"/>
      <c r="E216" s="28"/>
      <c r="F216" s="46"/>
      <c r="G216" s="32"/>
      <c r="H216" s="25"/>
      <c r="I216" s="27"/>
      <c r="J216" s="42"/>
      <c r="K216" s="32"/>
      <c r="L216" s="112">
        <f t="shared" si="3"/>
        <v>0</v>
      </c>
      <c r="N216" s="10"/>
      <c r="O216" s="10"/>
    </row>
    <row r="217" spans="1:15" s="47" customFormat="1" x14ac:dyDescent="0.3">
      <c r="A217" s="364"/>
      <c r="B217" s="32"/>
      <c r="C217" s="40"/>
      <c r="D217" s="364"/>
      <c r="E217" s="28"/>
      <c r="F217" s="46"/>
      <c r="G217" s="32"/>
      <c r="H217" s="25"/>
      <c r="I217" s="27"/>
      <c r="J217" s="42"/>
      <c r="K217" s="32"/>
      <c r="L217" s="112">
        <f t="shared" si="3"/>
        <v>0</v>
      </c>
      <c r="N217" s="10"/>
      <c r="O217" s="10"/>
    </row>
    <row r="218" spans="1:15" s="47" customFormat="1" x14ac:dyDescent="0.3">
      <c r="A218" s="364"/>
      <c r="B218" s="32"/>
      <c r="C218" s="40"/>
      <c r="D218" s="364"/>
      <c r="E218" s="28"/>
      <c r="F218" s="46"/>
      <c r="G218" s="32"/>
      <c r="H218" s="25"/>
      <c r="I218" s="27"/>
      <c r="J218" s="42"/>
      <c r="K218" s="32"/>
      <c r="L218" s="112">
        <f t="shared" si="3"/>
        <v>0</v>
      </c>
      <c r="N218" s="10"/>
      <c r="O218" s="10"/>
    </row>
    <row r="219" spans="1:15" s="47" customFormat="1" x14ac:dyDescent="0.3">
      <c r="A219" s="27"/>
      <c r="B219" s="32"/>
      <c r="C219" s="40"/>
      <c r="D219" s="25"/>
      <c r="E219" s="28"/>
      <c r="F219" s="46"/>
      <c r="G219" s="32"/>
      <c r="H219" s="25"/>
      <c r="I219" s="27"/>
      <c r="J219" s="42"/>
      <c r="K219" s="32"/>
      <c r="L219" s="112">
        <f t="shared" si="3"/>
        <v>0</v>
      </c>
      <c r="N219" s="10"/>
      <c r="O219" s="10"/>
    </row>
    <row r="220" spans="1:15" s="47" customFormat="1" ht="58.5" x14ac:dyDescent="0.3">
      <c r="A220" s="27" t="s">
        <v>100</v>
      </c>
      <c r="B220" s="32" t="s">
        <v>108</v>
      </c>
      <c r="C220" s="368" t="s">
        <v>129</v>
      </c>
      <c r="D220" s="25" t="s">
        <v>490</v>
      </c>
      <c r="E220" s="28"/>
      <c r="F220" s="46"/>
      <c r="G220" s="32"/>
      <c r="H220" s="25"/>
      <c r="I220" s="27"/>
      <c r="J220" s="42"/>
      <c r="K220" s="32"/>
      <c r="L220" s="112">
        <f t="shared" si="3"/>
        <v>0</v>
      </c>
      <c r="N220" s="10"/>
      <c r="O220" s="10"/>
    </row>
    <row r="221" spans="1:15" s="47" customFormat="1" x14ac:dyDescent="0.3">
      <c r="A221" s="27"/>
      <c r="B221" s="32"/>
      <c r="C221" s="368"/>
      <c r="D221" s="25"/>
      <c r="E221" s="28"/>
      <c r="F221" s="46"/>
      <c r="G221" s="32"/>
      <c r="H221" s="25"/>
      <c r="I221" s="27"/>
      <c r="J221" s="42"/>
      <c r="K221" s="32"/>
      <c r="L221" s="112"/>
      <c r="N221" s="10"/>
      <c r="O221" s="10"/>
    </row>
    <row r="222" spans="1:15" s="47" customFormat="1" x14ac:dyDescent="0.3">
      <c r="A222" s="27"/>
      <c r="B222" s="32"/>
      <c r="C222" s="368"/>
      <c r="D222" s="25"/>
      <c r="E222" s="28"/>
      <c r="F222" s="46"/>
      <c r="G222" s="32"/>
      <c r="H222" s="25"/>
      <c r="I222" s="27"/>
      <c r="J222" s="42"/>
      <c r="K222" s="32"/>
      <c r="L222" s="112"/>
      <c r="N222" s="10"/>
      <c r="O222" s="10"/>
    </row>
    <row r="223" spans="1:15" s="47" customFormat="1" x14ac:dyDescent="0.3">
      <c r="A223" s="27"/>
      <c r="B223" s="32"/>
      <c r="C223" s="368"/>
      <c r="D223" s="25"/>
      <c r="E223" s="28"/>
      <c r="F223" s="46"/>
      <c r="G223" s="32"/>
      <c r="H223" s="25"/>
      <c r="I223" s="27"/>
      <c r="J223" s="42"/>
      <c r="K223" s="32"/>
      <c r="L223" s="112"/>
      <c r="N223" s="10"/>
      <c r="O223" s="10"/>
    </row>
    <row r="224" spans="1:15" s="47" customFormat="1" x14ac:dyDescent="0.3">
      <c r="A224" s="27"/>
      <c r="B224" s="32"/>
      <c r="C224" s="368"/>
      <c r="D224" s="25"/>
      <c r="E224" s="28"/>
      <c r="F224" s="46"/>
      <c r="G224" s="32"/>
      <c r="H224" s="25"/>
      <c r="I224" s="27"/>
      <c r="J224" s="42"/>
      <c r="K224" s="32"/>
      <c r="L224" s="112"/>
      <c r="N224" s="10"/>
      <c r="O224" s="10"/>
    </row>
    <row r="225" spans="1:15" s="47" customFormat="1" ht="78" x14ac:dyDescent="0.3">
      <c r="A225" s="25" t="s">
        <v>103</v>
      </c>
      <c r="B225" s="360" t="s">
        <v>112</v>
      </c>
      <c r="C225" s="368"/>
      <c r="D225" s="25" t="s">
        <v>488</v>
      </c>
      <c r="E225" s="28">
        <v>90</v>
      </c>
      <c r="F225" s="46" t="s">
        <v>273</v>
      </c>
      <c r="G225" s="32"/>
      <c r="H225" s="32" t="s">
        <v>140</v>
      </c>
      <c r="I225" s="27" t="s">
        <v>296</v>
      </c>
      <c r="J225" s="42">
        <v>94700</v>
      </c>
      <c r="K225" s="32" t="s">
        <v>139</v>
      </c>
      <c r="L225" s="112">
        <f t="shared" si="3"/>
        <v>94700</v>
      </c>
      <c r="N225" s="10"/>
      <c r="O225" s="10"/>
    </row>
    <row r="226" spans="1:15" s="47" customFormat="1" ht="15" customHeight="1" x14ac:dyDescent="0.3">
      <c r="A226" s="25"/>
      <c r="B226" s="360"/>
      <c r="C226" s="368"/>
      <c r="D226" s="25"/>
      <c r="E226" s="28"/>
      <c r="F226" s="46"/>
      <c r="G226" s="32"/>
      <c r="H226" s="32"/>
      <c r="I226" s="27"/>
      <c r="J226" s="42"/>
      <c r="K226" s="32"/>
      <c r="L226" s="112"/>
      <c r="N226" s="10"/>
      <c r="O226" s="10"/>
    </row>
    <row r="227" spans="1:15" s="47" customFormat="1" ht="58.5" x14ac:dyDescent="0.3">
      <c r="A227" s="25"/>
      <c r="B227" s="360"/>
      <c r="C227" s="368"/>
      <c r="D227" s="25" t="s">
        <v>489</v>
      </c>
      <c r="E227" s="28">
        <v>91</v>
      </c>
      <c r="F227" s="46" t="s">
        <v>360</v>
      </c>
      <c r="G227" s="32"/>
      <c r="H227" s="32" t="s">
        <v>140</v>
      </c>
      <c r="I227" s="27" t="s">
        <v>50</v>
      </c>
      <c r="J227" s="42">
        <v>150000</v>
      </c>
      <c r="K227" s="32" t="s">
        <v>461</v>
      </c>
      <c r="M227" s="112">
        <f>J227</f>
        <v>150000</v>
      </c>
      <c r="N227" s="10"/>
      <c r="O227" s="10"/>
    </row>
    <row r="228" spans="1:15" s="47" customFormat="1" ht="15" customHeight="1" x14ac:dyDescent="0.3">
      <c r="A228" s="25"/>
      <c r="B228" s="32"/>
      <c r="C228" s="26"/>
      <c r="D228" s="25"/>
      <c r="E228" s="28"/>
      <c r="F228" s="46"/>
      <c r="G228" s="32"/>
      <c r="H228" s="32"/>
      <c r="I228" s="27"/>
      <c r="J228" s="42"/>
      <c r="K228" s="32"/>
      <c r="M228" s="112"/>
      <c r="N228" s="10"/>
      <c r="O228" s="10"/>
    </row>
    <row r="229" spans="1:15" s="47" customFormat="1" ht="58.5" customHeight="1" x14ac:dyDescent="0.3">
      <c r="A229" s="27" t="s">
        <v>104</v>
      </c>
      <c r="B229" s="32" t="s">
        <v>111</v>
      </c>
      <c r="C229" s="40"/>
      <c r="D229" s="25" t="s">
        <v>491</v>
      </c>
      <c r="E229" s="28"/>
      <c r="F229" s="46"/>
      <c r="G229" s="32"/>
      <c r="H229" s="25"/>
      <c r="I229" s="25"/>
      <c r="J229" s="42"/>
      <c r="K229" s="32"/>
      <c r="L229" s="112">
        <f t="shared" si="3"/>
        <v>0</v>
      </c>
      <c r="N229" s="10"/>
      <c r="O229" s="10"/>
    </row>
    <row r="230" spans="1:15" s="47" customFormat="1" ht="58.5" customHeight="1" x14ac:dyDescent="0.3">
      <c r="A230" s="27" t="s">
        <v>105</v>
      </c>
      <c r="B230" s="32" t="s">
        <v>110</v>
      </c>
      <c r="C230" s="40"/>
      <c r="D230" s="25"/>
      <c r="E230" s="28"/>
      <c r="F230" s="46"/>
      <c r="G230" s="32"/>
      <c r="H230" s="25"/>
      <c r="I230" s="25"/>
      <c r="J230" s="42"/>
      <c r="K230" s="32"/>
      <c r="L230" s="112">
        <f t="shared" si="3"/>
        <v>0</v>
      </c>
      <c r="N230" s="10"/>
      <c r="O230" s="10"/>
    </row>
    <row r="231" spans="1:15" s="47" customFormat="1" ht="58.5" customHeight="1" x14ac:dyDescent="0.3">
      <c r="A231" s="38" t="s">
        <v>106</v>
      </c>
      <c r="B231" s="30" t="s">
        <v>109</v>
      </c>
      <c r="C231" s="34"/>
      <c r="D231" s="33"/>
      <c r="E231" s="35"/>
      <c r="F231" s="49"/>
      <c r="G231" s="30"/>
      <c r="H231" s="33"/>
      <c r="I231" s="33"/>
      <c r="J231" s="70"/>
      <c r="K231" s="30"/>
      <c r="L231" s="112">
        <f t="shared" si="3"/>
        <v>0</v>
      </c>
      <c r="N231" s="10"/>
      <c r="O231" s="10"/>
    </row>
    <row r="232" spans="1:15" s="47" customFormat="1" ht="23.25" customHeight="1" x14ac:dyDescent="0.3">
      <c r="A232" s="404" t="s">
        <v>131</v>
      </c>
      <c r="B232" s="405"/>
      <c r="C232" s="405"/>
      <c r="D232" s="405"/>
      <c r="E232" s="405"/>
      <c r="F232" s="405"/>
      <c r="G232" s="405"/>
      <c r="H232" s="405"/>
      <c r="I232" s="405"/>
      <c r="J232" s="405"/>
      <c r="K232" s="406"/>
      <c r="L232" s="112"/>
      <c r="N232" s="10"/>
      <c r="O232" s="10"/>
    </row>
    <row r="233" spans="1:15" s="47" customFormat="1" ht="36" customHeight="1" x14ac:dyDescent="0.3">
      <c r="A233" s="365" t="s">
        <v>107</v>
      </c>
      <c r="B233" s="117" t="s">
        <v>113</v>
      </c>
      <c r="C233" s="369" t="s">
        <v>132</v>
      </c>
      <c r="D233" s="365" t="s">
        <v>133</v>
      </c>
      <c r="E233" s="21">
        <v>92</v>
      </c>
      <c r="F233" s="118" t="s">
        <v>361</v>
      </c>
      <c r="G233" s="18">
        <v>8.4</v>
      </c>
      <c r="H233" s="71" t="str">
        <f>VLOOKUP(G233,SDGs2026!A1:C76,2,FALSE)</f>
        <v>8.4 สัดส่วนนักศึกษาที่เข้ารับการฝึกงาน</v>
      </c>
      <c r="I233" s="71" t="s">
        <v>297</v>
      </c>
      <c r="J233" s="119">
        <v>18000</v>
      </c>
      <c r="K233" s="18" t="s">
        <v>139</v>
      </c>
      <c r="L233" s="112">
        <f t="shared" si="3"/>
        <v>18000</v>
      </c>
      <c r="N233" s="10"/>
      <c r="O233" s="10"/>
    </row>
    <row r="234" spans="1:15" s="47" customFormat="1" ht="15" customHeight="1" x14ac:dyDescent="0.3">
      <c r="A234" s="364"/>
      <c r="B234" s="120"/>
      <c r="C234" s="368"/>
      <c r="D234" s="364"/>
      <c r="E234" s="28"/>
      <c r="F234" s="46"/>
      <c r="G234" s="32"/>
      <c r="H234" s="25"/>
      <c r="I234" s="25"/>
      <c r="J234" s="42"/>
      <c r="K234" s="32"/>
      <c r="L234" s="112"/>
      <c r="N234" s="10"/>
      <c r="O234" s="10"/>
    </row>
    <row r="235" spans="1:15" s="47" customFormat="1" ht="39" x14ac:dyDescent="0.3">
      <c r="A235" s="364"/>
      <c r="B235" s="25"/>
      <c r="C235" s="368"/>
      <c r="D235" s="364"/>
      <c r="E235" s="363">
        <v>93</v>
      </c>
      <c r="F235" s="367" t="s">
        <v>362</v>
      </c>
      <c r="G235" s="32">
        <v>8.4</v>
      </c>
      <c r="H235" s="25" t="str">
        <f>VLOOKUP(G235,SDGs2026!A3:C78,2,FALSE)</f>
        <v>8.4 สัดส่วนนักศึกษาที่เข้ารับการฝึกงาน</v>
      </c>
      <c r="I235" s="25" t="s">
        <v>297</v>
      </c>
      <c r="J235" s="42">
        <v>17000</v>
      </c>
      <c r="K235" s="32" t="s">
        <v>139</v>
      </c>
      <c r="L235" s="112">
        <f t="shared" si="3"/>
        <v>17000</v>
      </c>
      <c r="N235" s="10"/>
      <c r="O235" s="10"/>
    </row>
    <row r="236" spans="1:15" s="47" customFormat="1" ht="15" customHeight="1" x14ac:dyDescent="0.3">
      <c r="A236" s="27"/>
      <c r="B236" s="25"/>
      <c r="C236" s="368"/>
      <c r="D236" s="364"/>
      <c r="E236" s="363"/>
      <c r="F236" s="367"/>
      <c r="G236" s="32"/>
      <c r="H236" s="25"/>
      <c r="I236" s="25"/>
      <c r="J236" s="42"/>
      <c r="K236" s="32"/>
      <c r="L236" s="112"/>
      <c r="N236" s="10"/>
      <c r="O236" s="10"/>
    </row>
    <row r="237" spans="1:15" s="47" customFormat="1" ht="39" x14ac:dyDescent="0.3">
      <c r="A237" s="25"/>
      <c r="B237" s="25"/>
      <c r="C237" s="368"/>
      <c r="D237" s="364"/>
      <c r="E237" s="363"/>
      <c r="F237" s="367"/>
      <c r="G237" s="32">
        <v>8.5</v>
      </c>
      <c r="H237" s="25" t="str">
        <f>VLOOKUP(G237,SDGs2026!A4:C79,2,FALSE)</f>
        <v>8.5 สัดส่วนพนักงานที่มีสัญญาจ้างงานที่มั่นคง</v>
      </c>
      <c r="I237" s="25"/>
      <c r="J237" s="42"/>
      <c r="K237" s="25"/>
      <c r="L237" s="112">
        <f t="shared" si="3"/>
        <v>0</v>
      </c>
      <c r="N237" s="10"/>
      <c r="O237" s="10"/>
    </row>
    <row r="238" spans="1:15" s="47" customFormat="1" ht="15" customHeight="1" x14ac:dyDescent="0.3">
      <c r="A238" s="25"/>
      <c r="B238" s="25"/>
      <c r="C238" s="368"/>
      <c r="D238" s="27"/>
      <c r="E238" s="28"/>
      <c r="F238" s="29"/>
      <c r="G238" s="32"/>
      <c r="H238" s="25"/>
      <c r="I238" s="25"/>
      <c r="J238" s="42"/>
      <c r="K238" s="25"/>
      <c r="L238" s="112"/>
      <c r="N238" s="10"/>
      <c r="O238" s="10"/>
    </row>
    <row r="239" spans="1:15" s="47" customFormat="1" ht="39" x14ac:dyDescent="0.3">
      <c r="A239" s="25"/>
      <c r="B239" s="25"/>
      <c r="C239" s="368"/>
      <c r="D239" s="25"/>
      <c r="E239" s="28">
        <v>94</v>
      </c>
      <c r="F239" s="46" t="s">
        <v>363</v>
      </c>
      <c r="G239" s="32">
        <v>8.4</v>
      </c>
      <c r="H239" s="25" t="str">
        <f>VLOOKUP(G239,SDGs2026!A4:C79,2,FALSE)</f>
        <v>8.4 สัดส่วนนักศึกษาที่เข้ารับการฝึกงาน</v>
      </c>
      <c r="I239" s="25" t="s">
        <v>297</v>
      </c>
      <c r="J239" s="42">
        <v>18000</v>
      </c>
      <c r="K239" s="32" t="s">
        <v>139</v>
      </c>
      <c r="L239" s="112">
        <f t="shared" si="3"/>
        <v>18000</v>
      </c>
      <c r="N239" s="10"/>
      <c r="O239" s="10"/>
    </row>
    <row r="240" spans="1:15" s="47" customFormat="1" ht="15" customHeight="1" x14ac:dyDescent="0.3">
      <c r="A240" s="25"/>
      <c r="B240" s="25"/>
      <c r="C240" s="26"/>
      <c r="D240" s="25"/>
      <c r="E240" s="28"/>
      <c r="F240" s="46"/>
      <c r="G240" s="32"/>
      <c r="H240" s="25"/>
      <c r="I240" s="25"/>
      <c r="J240" s="42"/>
      <c r="K240" s="32"/>
      <c r="L240" s="112"/>
      <c r="N240" s="10"/>
      <c r="O240" s="10"/>
    </row>
    <row r="241" spans="1:15" s="47" customFormat="1" ht="58.5" x14ac:dyDescent="0.3">
      <c r="A241" s="33"/>
      <c r="B241" s="33"/>
      <c r="C241" s="34"/>
      <c r="D241" s="33"/>
      <c r="E241" s="35">
        <v>95</v>
      </c>
      <c r="F241" s="49" t="s">
        <v>364</v>
      </c>
      <c r="G241" s="30">
        <v>8.5</v>
      </c>
      <c r="H241" s="33" t="str">
        <f>VLOOKUP(G241,SDGs2026!A5:C80,2,FALSE)</f>
        <v>8.5 สัดส่วนพนักงานที่มีสัญญาจ้างงานที่มั่นคง</v>
      </c>
      <c r="I241" s="33" t="s">
        <v>297</v>
      </c>
      <c r="J241" s="70">
        <v>40000</v>
      </c>
      <c r="K241" s="30" t="s">
        <v>139</v>
      </c>
      <c r="L241" s="112">
        <f t="shared" si="3"/>
        <v>40000</v>
      </c>
      <c r="N241" s="10"/>
      <c r="O241" s="10"/>
    </row>
    <row r="242" spans="1:15" s="47" customFormat="1" ht="58.5" x14ac:dyDescent="0.3">
      <c r="A242" s="25"/>
      <c r="B242" s="25"/>
      <c r="C242" s="40"/>
      <c r="D242" s="25"/>
      <c r="E242" s="28">
        <v>96</v>
      </c>
      <c r="F242" s="46" t="s">
        <v>365</v>
      </c>
      <c r="G242" s="32">
        <v>9.1</v>
      </c>
      <c r="H242" s="25" t="str">
        <f>VLOOKUP(G242,SDGs2026!A6:C81,2,FALSE)</f>
        <v>9.1 การวิจัยด้านอุตสาหกรรม นวัตกรรม และโครงสร้างพื้นฐาน</v>
      </c>
      <c r="I242" s="25" t="s">
        <v>295</v>
      </c>
      <c r="J242" s="42">
        <v>25500</v>
      </c>
      <c r="K242" s="32" t="s">
        <v>139</v>
      </c>
      <c r="L242" s="112">
        <f t="shared" si="3"/>
        <v>25500</v>
      </c>
      <c r="N242" s="10"/>
      <c r="O242" s="10"/>
    </row>
    <row r="243" spans="1:15" s="47" customFormat="1" ht="15" customHeight="1" x14ac:dyDescent="0.3">
      <c r="A243" s="25"/>
      <c r="B243" s="25"/>
      <c r="C243" s="40"/>
      <c r="D243" s="25"/>
      <c r="E243" s="28"/>
      <c r="F243" s="46"/>
      <c r="G243" s="32"/>
      <c r="H243" s="25"/>
      <c r="I243" s="25"/>
      <c r="J243" s="42"/>
      <c r="K243" s="32"/>
      <c r="L243" s="112"/>
      <c r="N243" s="10"/>
      <c r="O243" s="10"/>
    </row>
    <row r="244" spans="1:15" s="47" customFormat="1" ht="39" x14ac:dyDescent="0.3">
      <c r="A244" s="27"/>
      <c r="B244" s="32"/>
      <c r="C244" s="40"/>
      <c r="D244" s="25"/>
      <c r="E244" s="28">
        <v>97</v>
      </c>
      <c r="F244" s="46" t="s">
        <v>366</v>
      </c>
      <c r="G244" s="32"/>
      <c r="H244" s="32" t="s">
        <v>140</v>
      </c>
      <c r="I244" s="25" t="s">
        <v>309</v>
      </c>
      <c r="J244" s="42">
        <v>500000</v>
      </c>
      <c r="K244" s="32" t="s">
        <v>139</v>
      </c>
      <c r="L244" s="112">
        <f t="shared" si="3"/>
        <v>500000</v>
      </c>
      <c r="N244" s="10"/>
      <c r="O244" s="10"/>
    </row>
    <row r="245" spans="1:15" s="47" customFormat="1" ht="15" customHeight="1" x14ac:dyDescent="0.3">
      <c r="A245" s="27"/>
      <c r="B245" s="32"/>
      <c r="C245" s="40"/>
      <c r="D245" s="25"/>
      <c r="E245" s="28"/>
      <c r="F245" s="46"/>
      <c r="G245" s="32"/>
      <c r="H245" s="32"/>
      <c r="I245" s="25"/>
      <c r="J245" s="42"/>
      <c r="K245" s="32"/>
      <c r="L245" s="112"/>
      <c r="N245" s="10"/>
      <c r="O245" s="10"/>
    </row>
    <row r="246" spans="1:15" s="47" customFormat="1" ht="39" x14ac:dyDescent="0.3">
      <c r="A246" s="27"/>
      <c r="B246" s="32"/>
      <c r="C246" s="40"/>
      <c r="D246" s="25"/>
      <c r="E246" s="28">
        <v>98</v>
      </c>
      <c r="F246" s="46" t="s">
        <v>274</v>
      </c>
      <c r="G246" s="32">
        <v>4.3</v>
      </c>
      <c r="H246" s="25" t="str">
        <f>VLOOKUP(G246,SDGs2026!A8:C83,2,FALSE)</f>
        <v>4.3 มาตรการการเรียนรู้ตลอดชีวิต</v>
      </c>
      <c r="I246" s="25" t="s">
        <v>255</v>
      </c>
      <c r="J246" s="42">
        <v>500000</v>
      </c>
      <c r="K246" s="32" t="s">
        <v>139</v>
      </c>
      <c r="L246" s="112">
        <f t="shared" si="3"/>
        <v>500000</v>
      </c>
      <c r="N246" s="10"/>
      <c r="O246" s="10"/>
    </row>
    <row r="247" spans="1:15" s="47" customFormat="1" ht="15" customHeight="1" x14ac:dyDescent="0.3">
      <c r="A247" s="27"/>
      <c r="B247" s="32"/>
      <c r="C247" s="40"/>
      <c r="D247" s="25"/>
      <c r="E247" s="28"/>
      <c r="F247" s="46"/>
      <c r="G247" s="32"/>
      <c r="H247" s="25"/>
      <c r="I247" s="25"/>
      <c r="J247" s="42"/>
      <c r="K247" s="32"/>
      <c r="L247" s="112"/>
      <c r="N247" s="10"/>
      <c r="O247" s="10"/>
    </row>
    <row r="248" spans="1:15" s="47" customFormat="1" ht="33" customHeight="1" x14ac:dyDescent="0.3">
      <c r="A248" s="27"/>
      <c r="B248" s="32"/>
      <c r="C248" s="40"/>
      <c r="D248" s="25"/>
      <c r="E248" s="363">
        <v>99</v>
      </c>
      <c r="F248" s="367" t="s">
        <v>306</v>
      </c>
      <c r="G248" s="32">
        <v>4.3</v>
      </c>
      <c r="H248" s="25" t="str">
        <f>VLOOKUP(G248,SDGs2026!A9:C84,2,FALSE)</f>
        <v>4.3 มาตรการการเรียนรู้ตลอดชีวิต</v>
      </c>
      <c r="I248" s="364" t="s">
        <v>305</v>
      </c>
      <c r="J248" s="386">
        <v>150000</v>
      </c>
      <c r="K248" s="360" t="s">
        <v>461</v>
      </c>
      <c r="M248" s="112">
        <f>J248</f>
        <v>150000</v>
      </c>
      <c r="N248" s="10"/>
      <c r="O248" s="10"/>
    </row>
    <row r="249" spans="1:15" s="47" customFormat="1" ht="15" customHeight="1" x14ac:dyDescent="0.3">
      <c r="A249" s="27"/>
      <c r="B249" s="32"/>
      <c r="C249" s="40"/>
      <c r="D249" s="25"/>
      <c r="E249" s="363"/>
      <c r="F249" s="367"/>
      <c r="G249" s="32"/>
      <c r="H249" s="25"/>
      <c r="I249" s="364"/>
      <c r="J249" s="386"/>
      <c r="K249" s="360"/>
      <c r="M249" s="112"/>
      <c r="N249" s="10"/>
      <c r="O249" s="10"/>
    </row>
    <row r="250" spans="1:15" s="47" customFormat="1" ht="39" x14ac:dyDescent="0.3">
      <c r="A250" s="27"/>
      <c r="B250" s="32"/>
      <c r="C250" s="40"/>
      <c r="D250" s="25"/>
      <c r="E250" s="363"/>
      <c r="F250" s="367"/>
      <c r="G250" s="32">
        <v>11.2</v>
      </c>
      <c r="H250" s="25" t="str">
        <f>VLOOKUP(G250,SDGs2026!A10:C85,2,FALSE)</f>
        <v>11.2 การสนับสนุนศิลปะและมรดก</v>
      </c>
      <c r="I250" s="364"/>
      <c r="J250" s="386"/>
      <c r="K250" s="360"/>
      <c r="L250" s="112">
        <f t="shared" si="3"/>
        <v>0</v>
      </c>
      <c r="N250" s="10"/>
      <c r="O250" s="10"/>
    </row>
    <row r="251" spans="1:15" s="47" customFormat="1" ht="97.5" x14ac:dyDescent="0.3">
      <c r="A251" s="27" t="s">
        <v>101</v>
      </c>
      <c r="B251" s="32" t="s">
        <v>114</v>
      </c>
      <c r="C251" s="40" t="s">
        <v>134</v>
      </c>
      <c r="D251" s="25" t="s">
        <v>135</v>
      </c>
      <c r="E251" s="28"/>
      <c r="F251" s="46"/>
      <c r="G251" s="32"/>
      <c r="H251" s="25"/>
      <c r="I251" s="25"/>
      <c r="J251" s="42"/>
      <c r="K251" s="32"/>
      <c r="L251" s="112">
        <f t="shared" si="3"/>
        <v>0</v>
      </c>
      <c r="N251" s="10"/>
      <c r="O251" s="10"/>
    </row>
    <row r="252" spans="1:15" s="47" customFormat="1" ht="15" customHeight="1" x14ac:dyDescent="0.3">
      <c r="A252" s="27"/>
      <c r="B252" s="32"/>
      <c r="C252" s="40"/>
      <c r="D252" s="25"/>
      <c r="E252" s="28"/>
      <c r="F252" s="46"/>
      <c r="G252" s="32"/>
      <c r="H252" s="25"/>
      <c r="I252" s="25"/>
      <c r="J252" s="42"/>
      <c r="K252" s="32"/>
      <c r="L252" s="112"/>
      <c r="N252" s="10"/>
      <c r="O252" s="10"/>
    </row>
    <row r="253" spans="1:15" s="47" customFormat="1" ht="78" x14ac:dyDescent="0.3">
      <c r="A253" s="27" t="s">
        <v>102</v>
      </c>
      <c r="B253" s="32" t="s">
        <v>115</v>
      </c>
      <c r="C253" s="40"/>
      <c r="D253" s="25"/>
      <c r="E253" s="28"/>
      <c r="F253" s="46"/>
      <c r="G253" s="32"/>
      <c r="H253" s="25"/>
      <c r="I253" s="25"/>
      <c r="J253" s="42"/>
      <c r="K253" s="32"/>
      <c r="L253" s="112">
        <f t="shared" si="3"/>
        <v>0</v>
      </c>
      <c r="N253" s="10"/>
      <c r="O253" s="10"/>
    </row>
    <row r="254" spans="1:15" s="47" customFormat="1" x14ac:dyDescent="0.3">
      <c r="A254" s="38"/>
      <c r="B254" s="30"/>
      <c r="C254" s="34"/>
      <c r="D254" s="33"/>
      <c r="E254" s="35"/>
      <c r="F254" s="49"/>
      <c r="G254" s="30"/>
      <c r="H254" s="33"/>
      <c r="I254" s="33"/>
      <c r="J254" s="70"/>
      <c r="K254" s="30"/>
      <c r="L254" s="112"/>
      <c r="N254" s="10"/>
      <c r="O254" s="10"/>
    </row>
    <row r="255" spans="1:15" s="47" customFormat="1" ht="37.5" customHeight="1" x14ac:dyDescent="0.3">
      <c r="A255" s="364" t="s">
        <v>117</v>
      </c>
      <c r="B255" s="360" t="s">
        <v>116</v>
      </c>
      <c r="C255" s="368"/>
      <c r="D255" s="364" t="s">
        <v>136</v>
      </c>
      <c r="E255" s="28">
        <v>100</v>
      </c>
      <c r="F255" s="46" t="s">
        <v>367</v>
      </c>
      <c r="G255" s="32"/>
      <c r="H255" s="32" t="s">
        <v>140</v>
      </c>
      <c r="I255" s="25" t="s">
        <v>223</v>
      </c>
      <c r="J255" s="42">
        <v>51240</v>
      </c>
      <c r="K255" s="32" t="s">
        <v>139</v>
      </c>
      <c r="L255" s="112">
        <f t="shared" si="3"/>
        <v>51240</v>
      </c>
      <c r="N255" s="10"/>
      <c r="O255" s="10"/>
    </row>
    <row r="256" spans="1:15" s="47" customFormat="1" ht="15" customHeight="1" x14ac:dyDescent="0.3">
      <c r="A256" s="364"/>
      <c r="B256" s="360"/>
      <c r="C256" s="368"/>
      <c r="D256" s="364"/>
      <c r="E256" s="28"/>
      <c r="F256" s="46"/>
      <c r="G256" s="32"/>
      <c r="H256" s="32"/>
      <c r="I256" s="25"/>
      <c r="J256" s="42"/>
      <c r="K256" s="32"/>
      <c r="L256" s="112"/>
      <c r="N256" s="10"/>
      <c r="O256" s="10"/>
    </row>
    <row r="257" spans="1:15" s="47" customFormat="1" ht="39" x14ac:dyDescent="0.3">
      <c r="A257" s="364"/>
      <c r="B257" s="360"/>
      <c r="C257" s="368"/>
      <c r="D257" s="364"/>
      <c r="E257" s="28">
        <v>101</v>
      </c>
      <c r="F257" s="46" t="s">
        <v>275</v>
      </c>
      <c r="G257" s="32">
        <v>4.3</v>
      </c>
      <c r="H257" s="25" t="str">
        <f>VLOOKUP(G257,SDGs2026!A15:C90,2,FALSE)</f>
        <v>4.3 มาตรการการเรียนรู้ตลอดชีวิต</v>
      </c>
      <c r="I257" s="25" t="s">
        <v>255</v>
      </c>
      <c r="J257" s="42">
        <v>200000</v>
      </c>
      <c r="K257" s="32" t="s">
        <v>139</v>
      </c>
      <c r="L257" s="112">
        <f t="shared" si="3"/>
        <v>200000</v>
      </c>
      <c r="N257" s="10"/>
      <c r="O257" s="10"/>
    </row>
    <row r="258" spans="1:15" s="47" customFormat="1" ht="15" customHeight="1" x14ac:dyDescent="0.3">
      <c r="A258" s="364"/>
      <c r="B258" s="360"/>
      <c r="C258" s="368"/>
      <c r="D258" s="364"/>
      <c r="E258" s="28"/>
      <c r="F258" s="46"/>
      <c r="G258" s="32"/>
      <c r="H258" s="25"/>
      <c r="I258" s="25"/>
      <c r="J258" s="42"/>
      <c r="K258" s="32"/>
      <c r="L258" s="112"/>
      <c r="N258" s="10"/>
      <c r="O258" s="10"/>
    </row>
    <row r="259" spans="1:15" s="47" customFormat="1" ht="39" x14ac:dyDescent="0.3">
      <c r="A259" s="364"/>
      <c r="B259" s="360"/>
      <c r="C259" s="368"/>
      <c r="D259" s="364"/>
      <c r="E259" s="28">
        <v>102</v>
      </c>
      <c r="F259" s="46" t="s">
        <v>368</v>
      </c>
      <c r="G259" s="32"/>
      <c r="H259" s="32" t="s">
        <v>140</v>
      </c>
      <c r="I259" s="25" t="s">
        <v>296</v>
      </c>
      <c r="J259" s="42">
        <v>229600</v>
      </c>
      <c r="K259" s="32" t="s">
        <v>139</v>
      </c>
      <c r="L259" s="112">
        <f t="shared" si="3"/>
        <v>229600</v>
      </c>
      <c r="N259" s="10"/>
      <c r="O259" s="10"/>
    </row>
    <row r="260" spans="1:15" s="47" customFormat="1" ht="15" customHeight="1" x14ac:dyDescent="0.3">
      <c r="A260" s="364"/>
      <c r="B260" s="360"/>
      <c r="C260" s="368"/>
      <c r="D260" s="364"/>
      <c r="E260" s="28"/>
      <c r="F260" s="46"/>
      <c r="G260" s="32"/>
      <c r="H260" s="32"/>
      <c r="I260" s="25"/>
      <c r="J260" s="42"/>
      <c r="K260" s="32"/>
      <c r="L260" s="112"/>
      <c r="N260" s="10"/>
      <c r="O260" s="10"/>
    </row>
    <row r="261" spans="1:15" s="47" customFormat="1" ht="39" x14ac:dyDescent="0.3">
      <c r="A261" s="366"/>
      <c r="B261" s="385"/>
      <c r="C261" s="394"/>
      <c r="D261" s="366"/>
      <c r="E261" s="35">
        <v>103</v>
      </c>
      <c r="F261" s="49" t="s">
        <v>369</v>
      </c>
      <c r="G261" s="30"/>
      <c r="H261" s="30" t="s">
        <v>140</v>
      </c>
      <c r="I261" s="33" t="s">
        <v>296</v>
      </c>
      <c r="J261" s="70">
        <v>450000</v>
      </c>
      <c r="K261" s="30" t="s">
        <v>139</v>
      </c>
      <c r="L261" s="112">
        <f t="shared" si="3"/>
        <v>450000</v>
      </c>
      <c r="N261" s="10"/>
      <c r="O261" s="10"/>
    </row>
    <row r="262" spans="1:15" ht="21.75" x14ac:dyDescent="0.5">
      <c r="J262" s="130"/>
      <c r="L262" s="106">
        <f>SUM(L11:L261)</f>
        <v>77317280</v>
      </c>
      <c r="M262" s="106">
        <f>SUM(M11:M261)</f>
        <v>342199700</v>
      </c>
    </row>
  </sheetData>
  <mergeCells count="69">
    <mergeCell ref="N56:T56"/>
    <mergeCell ref="F34:F36"/>
    <mergeCell ref="I34:I36"/>
    <mergeCell ref="J34:J36"/>
    <mergeCell ref="K34:K36"/>
    <mergeCell ref="I48:I49"/>
    <mergeCell ref="A214:A218"/>
    <mergeCell ref="D214:D218"/>
    <mergeCell ref="A196:A198"/>
    <mergeCell ref="I162:I163"/>
    <mergeCell ref="K159:K160"/>
    <mergeCell ref="B214:B216"/>
    <mergeCell ref="K115:K118"/>
    <mergeCell ref="J159:J160"/>
    <mergeCell ref="J142:J143"/>
    <mergeCell ref="I142:I143"/>
    <mergeCell ref="I159:I160"/>
    <mergeCell ref="K142:K143"/>
    <mergeCell ref="K31:K32"/>
    <mergeCell ref="J31:J32"/>
    <mergeCell ref="I31:I32"/>
    <mergeCell ref="K15:K17"/>
    <mergeCell ref="J15:J17"/>
    <mergeCell ref="I15:I17"/>
    <mergeCell ref="A6:B6"/>
    <mergeCell ref="C6:K6"/>
    <mergeCell ref="A7:K7"/>
    <mergeCell ref="A8:K8"/>
    <mergeCell ref="A10:K10"/>
    <mergeCell ref="E9:F9"/>
    <mergeCell ref="D11:D15"/>
    <mergeCell ref="C11:C15"/>
    <mergeCell ref="A11:A15"/>
    <mergeCell ref="D187:D189"/>
    <mergeCell ref="A187:A189"/>
    <mergeCell ref="B187:B194"/>
    <mergeCell ref="A1:K1"/>
    <mergeCell ref="A2:K2"/>
    <mergeCell ref="A4:B4"/>
    <mergeCell ref="C4:K4"/>
    <mergeCell ref="A5:B5"/>
    <mergeCell ref="C5:K5"/>
    <mergeCell ref="A255:A261"/>
    <mergeCell ref="B255:B261"/>
    <mergeCell ref="I248:I250"/>
    <mergeCell ref="C220:C227"/>
    <mergeCell ref="B225:B227"/>
    <mergeCell ref="F235:F237"/>
    <mergeCell ref="D255:D261"/>
    <mergeCell ref="C255:C261"/>
    <mergeCell ref="A233:A235"/>
    <mergeCell ref="D233:D237"/>
    <mergeCell ref="C233:C239"/>
    <mergeCell ref="E34:E36"/>
    <mergeCell ref="E235:E237"/>
    <mergeCell ref="E248:E250"/>
    <mergeCell ref="K248:K250"/>
    <mergeCell ref="J248:J250"/>
    <mergeCell ref="F248:F250"/>
    <mergeCell ref="A232:K232"/>
    <mergeCell ref="A203:A206"/>
    <mergeCell ref="B203:B204"/>
    <mergeCell ref="A208:A211"/>
    <mergeCell ref="B208:B209"/>
    <mergeCell ref="D208:D212"/>
    <mergeCell ref="K48:K49"/>
    <mergeCell ref="J48:J49"/>
    <mergeCell ref="I115:I118"/>
    <mergeCell ref="J115:J118"/>
  </mergeCells>
  <pageMargins left="0.27559055118110237" right="0.15748031496062992" top="0.27559055118110237" bottom="0.23622047244094491" header="0.19685039370078741" footer="0.19685039370078741"/>
  <pageSetup paperSize="9"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4A192-1872-45A6-8F6F-86A6EEF59145}">
  <dimension ref="A1:G26"/>
  <sheetViews>
    <sheetView zoomScale="130" zoomScaleNormal="13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C15" sqref="C15"/>
    </sheetView>
  </sheetViews>
  <sheetFormatPr defaultRowHeight="16.5" x14ac:dyDescent="0.3"/>
  <cols>
    <col min="1" max="1" width="29.75" customWidth="1"/>
    <col min="2" max="2" width="17.25" style="131" bestFit="1" customWidth="1"/>
    <col min="3" max="3" width="15" style="132" customWidth="1"/>
    <col min="4" max="4" width="13.75" style="134" customWidth="1"/>
    <col min="5" max="5" width="18.25" style="131" bestFit="1" customWidth="1"/>
    <col min="6" max="6" width="14.25" style="132" customWidth="1"/>
    <col min="7" max="7" width="13.5" style="135" customWidth="1"/>
  </cols>
  <sheetData>
    <row r="1" spans="1:7" x14ac:dyDescent="0.3">
      <c r="A1" s="136"/>
      <c r="B1" s="137" t="s">
        <v>585</v>
      </c>
      <c r="C1" s="138" t="s">
        <v>578</v>
      </c>
      <c r="D1" s="139"/>
      <c r="E1" s="137" t="s">
        <v>585</v>
      </c>
      <c r="F1" s="138" t="s">
        <v>578</v>
      </c>
      <c r="G1" s="140"/>
    </row>
    <row r="2" spans="1:7" x14ac:dyDescent="0.3">
      <c r="A2" s="141" t="s">
        <v>584</v>
      </c>
      <c r="B2" s="142" t="s">
        <v>461</v>
      </c>
      <c r="C2" s="142"/>
      <c r="D2" s="143" t="s">
        <v>582</v>
      </c>
      <c r="E2" s="144" t="s">
        <v>139</v>
      </c>
      <c r="F2" s="144"/>
      <c r="G2" s="143" t="s">
        <v>582</v>
      </c>
    </row>
    <row r="3" spans="1:7" x14ac:dyDescent="0.3">
      <c r="A3" s="136" t="s">
        <v>42</v>
      </c>
      <c r="B3" s="137">
        <v>762300</v>
      </c>
      <c r="C3" s="145">
        <v>762300</v>
      </c>
      <c r="D3" s="139">
        <f>B3-C3</f>
        <v>0</v>
      </c>
      <c r="E3" s="137">
        <v>5475400</v>
      </c>
      <c r="F3" s="145">
        <v>2337300</v>
      </c>
      <c r="G3" s="139">
        <f>E3-F3</f>
        <v>3138100</v>
      </c>
    </row>
    <row r="4" spans="1:7" x14ac:dyDescent="0.3">
      <c r="A4" s="146" t="s">
        <v>580</v>
      </c>
      <c r="B4" s="147"/>
      <c r="C4" s="148"/>
      <c r="D4" s="149">
        <f t="shared" ref="D4:D23" si="0">B4-C4</f>
        <v>0</v>
      </c>
      <c r="E4" s="147"/>
      <c r="F4" s="148">
        <v>2495400</v>
      </c>
      <c r="G4" s="150">
        <f t="shared" ref="G4:G23" si="1">E4-F4</f>
        <v>-2495400</v>
      </c>
    </row>
    <row r="5" spans="1:7" x14ac:dyDescent="0.3">
      <c r="A5" s="136" t="s">
        <v>301</v>
      </c>
      <c r="B5" s="137">
        <v>3489400</v>
      </c>
      <c r="C5" s="145">
        <v>3489400</v>
      </c>
      <c r="D5" s="139">
        <f t="shared" si="0"/>
        <v>0</v>
      </c>
      <c r="E5" s="137">
        <v>1056180</v>
      </c>
      <c r="F5" s="145">
        <v>908400</v>
      </c>
      <c r="G5" s="139">
        <f t="shared" si="1"/>
        <v>147780</v>
      </c>
    </row>
    <row r="6" spans="1:7" x14ac:dyDescent="0.3">
      <c r="A6" s="136" t="s">
        <v>298</v>
      </c>
      <c r="B6" s="137">
        <v>13271900</v>
      </c>
      <c r="C6" s="145">
        <v>13271900</v>
      </c>
      <c r="D6" s="139">
        <f t="shared" si="0"/>
        <v>0</v>
      </c>
      <c r="E6" s="137">
        <v>1587000</v>
      </c>
      <c r="F6" s="145">
        <v>1140800</v>
      </c>
      <c r="G6" s="139">
        <f t="shared" si="1"/>
        <v>446200</v>
      </c>
    </row>
    <row r="7" spans="1:7" x14ac:dyDescent="0.3">
      <c r="A7" s="157" t="s">
        <v>297</v>
      </c>
      <c r="B7" s="137">
        <v>515200</v>
      </c>
      <c r="C7" s="145">
        <v>515200</v>
      </c>
      <c r="D7" s="139">
        <f t="shared" si="0"/>
        <v>0</v>
      </c>
      <c r="E7" s="137">
        <v>1261000</v>
      </c>
      <c r="F7" s="145">
        <v>1311000</v>
      </c>
      <c r="G7" s="139">
        <f t="shared" si="1"/>
        <v>-50000</v>
      </c>
    </row>
    <row r="8" spans="1:7" x14ac:dyDescent="0.3">
      <c r="A8" s="157" t="s">
        <v>295</v>
      </c>
      <c r="B8" s="137">
        <v>27100000</v>
      </c>
      <c r="C8" s="145">
        <v>27100000</v>
      </c>
      <c r="D8" s="139">
        <f t="shared" si="0"/>
        <v>0</v>
      </c>
      <c r="E8" s="137">
        <v>1535000</v>
      </c>
      <c r="F8" s="145">
        <v>1535000</v>
      </c>
      <c r="G8" s="139">
        <f t="shared" si="1"/>
        <v>0</v>
      </c>
    </row>
    <row r="9" spans="1:7" x14ac:dyDescent="0.3">
      <c r="A9" s="157" t="s">
        <v>299</v>
      </c>
      <c r="B9" s="137"/>
      <c r="C9" s="145">
        <v>0</v>
      </c>
      <c r="D9" s="139">
        <f t="shared" si="0"/>
        <v>0</v>
      </c>
      <c r="E9" s="137">
        <v>7835200</v>
      </c>
      <c r="F9" s="145">
        <v>7835200</v>
      </c>
      <c r="G9" s="139">
        <f t="shared" si="1"/>
        <v>0</v>
      </c>
    </row>
    <row r="10" spans="1:7" x14ac:dyDescent="0.3">
      <c r="A10" s="136" t="s">
        <v>470</v>
      </c>
      <c r="B10" s="137">
        <v>330420000</v>
      </c>
      <c r="C10" s="145">
        <v>330620000</v>
      </c>
      <c r="D10" s="139">
        <f t="shared" si="0"/>
        <v>-200000</v>
      </c>
      <c r="E10" s="137">
        <v>57771500</v>
      </c>
      <c r="F10" s="145">
        <v>60359000</v>
      </c>
      <c r="G10" s="139">
        <f t="shared" si="1"/>
        <v>-2587500</v>
      </c>
    </row>
    <row r="11" spans="1:7" x14ac:dyDescent="0.3">
      <c r="A11" s="157" t="s">
        <v>577</v>
      </c>
      <c r="B11" s="137">
        <v>200000</v>
      </c>
      <c r="C11" s="145">
        <v>200000</v>
      </c>
      <c r="D11" s="139">
        <f t="shared" si="0"/>
        <v>0</v>
      </c>
      <c r="E11" s="137">
        <v>1145000</v>
      </c>
      <c r="F11" s="145">
        <v>1145000</v>
      </c>
      <c r="G11" s="139">
        <f t="shared" si="1"/>
        <v>0</v>
      </c>
    </row>
    <row r="12" spans="1:7" x14ac:dyDescent="0.3">
      <c r="A12" s="157" t="s">
        <v>579</v>
      </c>
      <c r="B12" s="137">
        <v>4480300</v>
      </c>
      <c r="C12" s="145">
        <v>4480300</v>
      </c>
      <c r="D12" s="139">
        <f t="shared" si="0"/>
        <v>0</v>
      </c>
      <c r="E12" s="137">
        <v>1150000</v>
      </c>
      <c r="F12" s="145">
        <v>1150000</v>
      </c>
      <c r="G12" s="139">
        <f t="shared" si="1"/>
        <v>0</v>
      </c>
    </row>
    <row r="13" spans="1:7" x14ac:dyDescent="0.3">
      <c r="A13" s="157" t="s">
        <v>574</v>
      </c>
      <c r="B13" s="137">
        <v>150000</v>
      </c>
      <c r="C13" s="145">
        <v>150000</v>
      </c>
      <c r="D13" s="139">
        <f t="shared" si="0"/>
        <v>0</v>
      </c>
      <c r="E13" s="137">
        <v>2927900</v>
      </c>
      <c r="F13" s="145">
        <v>2927900</v>
      </c>
      <c r="G13" s="150">
        <f t="shared" si="1"/>
        <v>0</v>
      </c>
    </row>
    <row r="14" spans="1:7" x14ac:dyDescent="0.3">
      <c r="A14" s="136" t="s">
        <v>575</v>
      </c>
      <c r="B14" s="137">
        <v>150000</v>
      </c>
      <c r="C14" s="145">
        <v>150000</v>
      </c>
      <c r="D14" s="139">
        <f t="shared" si="0"/>
        <v>0</v>
      </c>
      <c r="E14" s="137">
        <v>150000</v>
      </c>
      <c r="F14" s="145">
        <v>100000</v>
      </c>
      <c r="G14" s="139">
        <f t="shared" si="1"/>
        <v>50000</v>
      </c>
    </row>
    <row r="15" spans="1:7" x14ac:dyDescent="0.3">
      <c r="A15" s="157" t="s">
        <v>576</v>
      </c>
      <c r="B15" s="137"/>
      <c r="C15" s="145">
        <v>0</v>
      </c>
      <c r="D15" s="139">
        <f t="shared" si="0"/>
        <v>0</v>
      </c>
      <c r="E15" s="137">
        <v>434400</v>
      </c>
      <c r="F15" s="145">
        <v>434400</v>
      </c>
      <c r="G15" s="139">
        <f t="shared" si="1"/>
        <v>0</v>
      </c>
    </row>
    <row r="16" spans="1:7" x14ac:dyDescent="0.3">
      <c r="A16" s="157" t="s">
        <v>235</v>
      </c>
      <c r="B16" s="137">
        <v>1022300</v>
      </c>
      <c r="C16" s="145">
        <v>1022300</v>
      </c>
      <c r="D16" s="150">
        <f t="shared" si="0"/>
        <v>0</v>
      </c>
      <c r="E16" s="137">
        <v>434400</v>
      </c>
      <c r="F16" s="145">
        <v>434400</v>
      </c>
      <c r="G16" s="139">
        <f t="shared" si="1"/>
        <v>0</v>
      </c>
    </row>
    <row r="17" spans="1:7" x14ac:dyDescent="0.3">
      <c r="A17" s="157" t="s">
        <v>257</v>
      </c>
      <c r="B17" s="137"/>
      <c r="C17" s="145">
        <v>0</v>
      </c>
      <c r="D17" s="139">
        <f t="shared" si="0"/>
        <v>0</v>
      </c>
      <c r="E17" s="137">
        <v>140000</v>
      </c>
      <c r="F17" s="145">
        <v>140000</v>
      </c>
      <c r="G17" s="139">
        <f t="shared" si="1"/>
        <v>0</v>
      </c>
    </row>
    <row r="18" spans="1:7" x14ac:dyDescent="0.3">
      <c r="A18" s="157" t="s">
        <v>465</v>
      </c>
      <c r="B18" s="137"/>
      <c r="C18" s="145">
        <v>0</v>
      </c>
      <c r="D18" s="139">
        <f t="shared" si="0"/>
        <v>0</v>
      </c>
      <c r="E18" s="137">
        <v>50000</v>
      </c>
      <c r="F18" s="145">
        <v>50000</v>
      </c>
      <c r="G18" s="139">
        <f t="shared" si="1"/>
        <v>0</v>
      </c>
    </row>
    <row r="19" spans="1:7" x14ac:dyDescent="0.3">
      <c r="A19" s="136" t="s">
        <v>223</v>
      </c>
      <c r="B19" s="137"/>
      <c r="C19" s="145">
        <v>0</v>
      </c>
      <c r="D19" s="139">
        <f t="shared" si="0"/>
        <v>0</v>
      </c>
      <c r="E19" s="137">
        <v>5411500</v>
      </c>
      <c r="F19" s="145">
        <v>1635000</v>
      </c>
      <c r="G19" s="139">
        <f t="shared" si="1"/>
        <v>3776500</v>
      </c>
    </row>
    <row r="20" spans="1:7" x14ac:dyDescent="0.3">
      <c r="A20" s="136" t="s">
        <v>583</v>
      </c>
      <c r="B20" s="137"/>
      <c r="C20" s="145">
        <v>0</v>
      </c>
      <c r="D20" s="139">
        <f t="shared" si="0"/>
        <v>0</v>
      </c>
      <c r="E20" s="137">
        <v>917300</v>
      </c>
      <c r="F20" s="145">
        <v>5320400</v>
      </c>
      <c r="G20" s="150">
        <f t="shared" si="1"/>
        <v>-4403100</v>
      </c>
    </row>
    <row r="21" spans="1:7" x14ac:dyDescent="0.3">
      <c r="A21" s="146" t="s">
        <v>581</v>
      </c>
      <c r="B21" s="147">
        <v>200000</v>
      </c>
      <c r="C21" s="148">
        <v>0</v>
      </c>
      <c r="D21" s="149">
        <f t="shared" si="0"/>
        <v>200000</v>
      </c>
      <c r="E21" s="147">
        <v>3767500</v>
      </c>
      <c r="F21" s="148">
        <v>1500000</v>
      </c>
      <c r="G21" s="150">
        <f t="shared" si="1"/>
        <v>2267500</v>
      </c>
    </row>
    <row r="22" spans="1:7" x14ac:dyDescent="0.3">
      <c r="A22" s="146" t="s">
        <v>587</v>
      </c>
      <c r="B22" s="147"/>
      <c r="C22" s="148">
        <v>0</v>
      </c>
      <c r="D22" s="149">
        <f t="shared" si="0"/>
        <v>0</v>
      </c>
      <c r="E22" s="147">
        <v>468120</v>
      </c>
      <c r="F22" s="148">
        <v>312000</v>
      </c>
      <c r="G22" s="150">
        <f t="shared" si="1"/>
        <v>156120</v>
      </c>
    </row>
    <row r="23" spans="1:7" x14ac:dyDescent="0.3">
      <c r="A23" s="136" t="s">
        <v>312</v>
      </c>
      <c r="B23" s="137">
        <v>3415500</v>
      </c>
      <c r="C23" s="145">
        <v>3415500</v>
      </c>
      <c r="D23" s="139">
        <f t="shared" si="0"/>
        <v>0</v>
      </c>
      <c r="E23" s="137">
        <v>26606900</v>
      </c>
      <c r="F23" s="145">
        <v>26606900</v>
      </c>
      <c r="G23" s="139">
        <f t="shared" si="1"/>
        <v>0</v>
      </c>
    </row>
    <row r="24" spans="1:7" x14ac:dyDescent="0.3">
      <c r="A24" s="155" t="s">
        <v>586</v>
      </c>
      <c r="B24" s="137"/>
      <c r="C24" s="156">
        <v>43810800</v>
      </c>
      <c r="D24" s="139"/>
      <c r="E24" s="137"/>
      <c r="F24" s="145"/>
      <c r="G24" s="139"/>
    </row>
    <row r="25" spans="1:7" s="133" customFormat="1" ht="15" x14ac:dyDescent="0.25">
      <c r="A25" s="154" t="s">
        <v>468</v>
      </c>
      <c r="B25" s="151">
        <v>384154600</v>
      </c>
      <c r="C25" s="152">
        <f>SUM(C3:C24)</f>
        <v>428987700</v>
      </c>
      <c r="D25" s="151"/>
      <c r="E25" s="151">
        <v>117150200</v>
      </c>
      <c r="F25" s="152">
        <f>SUM(F3:F23)</f>
        <v>119678100</v>
      </c>
      <c r="G25" s="153">
        <f>SUM(G3:G23)</f>
        <v>446200</v>
      </c>
    </row>
    <row r="26" spans="1:7" ht="17.25" customHeight="1" x14ac:dyDescent="0.3"/>
  </sheetData>
  <autoFilter ref="A2:G25" xr:uid="{4834A192-1872-45A6-8F6F-86A6EEF59145}"/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8</vt:i4>
      </vt:variant>
    </vt:vector>
  </HeadingPairs>
  <TitlesOfParts>
    <vt:vector size="19" baseType="lpstr">
      <vt:lpstr>Sheet1</vt:lpstr>
      <vt:lpstr>ยุทธ1 โครงการหลัก list</vt:lpstr>
      <vt:lpstr>SDGs2026</vt:lpstr>
      <vt:lpstr>Sheet1 (2)</vt:lpstr>
      <vt:lpstr>ยุทธ 1  การพัฒนาท้องถิ่น</vt:lpstr>
      <vt:lpstr>ยุทธ 2 ผลิตและพัฒนาครู</vt:lpstr>
      <vt:lpstr>ยุทธ 3 ยกระดับ</vt:lpstr>
      <vt:lpstr>ยุทธ 4 บริหารจัดการ</vt:lpstr>
      <vt:lpstr>เทียบข้อมูล</vt:lpstr>
      <vt:lpstr>เปรียบเทียบ</vt:lpstr>
      <vt:lpstr>Sheet2</vt:lpstr>
      <vt:lpstr>'ยุทธ 1  การพัฒนาท้องถิ่น'!Print_Area</vt:lpstr>
      <vt:lpstr>'ยุทธ 2 ผลิตและพัฒนาครู'!Print_Area</vt:lpstr>
      <vt:lpstr>'ยุทธ 3 ยกระดับ'!Print_Area</vt:lpstr>
      <vt:lpstr>'ยุทธ 4 บริหารจัดการ'!Print_Area</vt:lpstr>
      <vt:lpstr>'ยุทธ 1  การพัฒนาท้องถิ่น'!Print_Titles</vt:lpstr>
      <vt:lpstr>'ยุทธ 2 ผลิตและพัฒนาครู'!Print_Titles</vt:lpstr>
      <vt:lpstr>'ยุทธ 3 ยกระดับ'!Print_Titles</vt:lpstr>
      <vt:lpstr>'ยุทธ 4 บริหารจัดการ'!Print_Titles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สุกัญญา  พลายวัน</dc:creator>
  <cp:lastModifiedBy>รุ่งลาวัลย์  ฤทธิ์เจริญ</cp:lastModifiedBy>
  <cp:lastPrinted>2026-02-05T02:12:15Z</cp:lastPrinted>
  <dcterms:created xsi:type="dcterms:W3CDTF">2025-11-19T02:32:32Z</dcterms:created>
  <dcterms:modified xsi:type="dcterms:W3CDTF">2026-02-06T00:51:07Z</dcterms:modified>
</cp:coreProperties>
</file>